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0" yWindow="0" windowWidth="15480" windowHeight="8190"/>
  </bookViews>
  <sheets>
    <sheet name="01.03.2018" sheetId="1" r:id="rId1"/>
  </sheets>
  <definedNames>
    <definedName name="Excel_BuiltIn__FilterDatabase" localSheetId="0">'01.03.2018'!$A$5:$E$5</definedName>
    <definedName name="_xlnm.Print_Titles" localSheetId="0">'01.03.2018'!$5:$5</definedName>
  </definedNames>
  <calcPr calcId="124519"/>
</workbook>
</file>

<file path=xl/calcChain.xml><?xml version="1.0" encoding="utf-8"?>
<calcChain xmlns="http://schemas.openxmlformats.org/spreadsheetml/2006/main">
  <c r="E19" i="1"/>
  <c r="F63"/>
  <c r="G63"/>
  <c r="E106"/>
  <c r="E105"/>
  <c r="G107"/>
  <c r="F107"/>
  <c r="D106"/>
  <c r="C106"/>
  <c r="D108"/>
  <c r="E108"/>
  <c r="C108"/>
  <c r="G110"/>
  <c r="F110"/>
  <c r="F66"/>
  <c r="G66"/>
  <c r="G87"/>
  <c r="G51"/>
  <c r="G52"/>
  <c r="G49"/>
  <c r="E56"/>
  <c r="D56"/>
  <c r="C56"/>
  <c r="F75"/>
  <c r="G75"/>
  <c r="E48"/>
  <c r="D48"/>
  <c r="D47" s="1"/>
  <c r="D34"/>
  <c r="D45"/>
  <c r="E45"/>
  <c r="C45"/>
  <c r="G48" l="1"/>
  <c r="D44"/>
  <c r="D149" l="1"/>
  <c r="G98"/>
  <c r="F97"/>
  <c r="G97"/>
  <c r="G94"/>
  <c r="G95"/>
  <c r="G90"/>
  <c r="G57"/>
  <c r="G59"/>
  <c r="C48"/>
  <c r="F43"/>
  <c r="G24"/>
  <c r="G26"/>
  <c r="G21"/>
  <c r="G91"/>
  <c r="F64"/>
  <c r="F65"/>
  <c r="G65"/>
  <c r="D158"/>
  <c r="C54"/>
  <c r="F95"/>
  <c r="F93"/>
  <c r="E54"/>
  <c r="G64"/>
  <c r="F91"/>
  <c r="G93"/>
  <c r="D54"/>
  <c r="C105"/>
  <c r="D105"/>
  <c r="F28"/>
  <c r="G28"/>
  <c r="C151"/>
  <c r="C125"/>
  <c r="C123"/>
  <c r="C115"/>
  <c r="D166"/>
  <c r="D172"/>
  <c r="D171" s="1"/>
  <c r="D164"/>
  <c r="C149"/>
  <c r="E103"/>
  <c r="E99"/>
  <c r="F57"/>
  <c r="F58"/>
  <c r="D103"/>
  <c r="D101"/>
  <c r="D99"/>
  <c r="C103"/>
  <c r="C99"/>
  <c r="C101"/>
  <c r="D151"/>
  <c r="C127"/>
  <c r="D127"/>
  <c r="C158"/>
  <c r="C147"/>
  <c r="D141"/>
  <c r="C141"/>
  <c r="C139"/>
  <c r="D133"/>
  <c r="C133"/>
  <c r="C131"/>
  <c r="D147"/>
  <c r="G120"/>
  <c r="F120"/>
  <c r="E27"/>
  <c r="D27"/>
  <c r="C27"/>
  <c r="F88"/>
  <c r="E169"/>
  <c r="E123"/>
  <c r="G36"/>
  <c r="G38"/>
  <c r="G39"/>
  <c r="G40"/>
  <c r="G42"/>
  <c r="G43"/>
  <c r="F36"/>
  <c r="F38"/>
  <c r="F39"/>
  <c r="F40"/>
  <c r="F42"/>
  <c r="F49"/>
  <c r="F51"/>
  <c r="F87"/>
  <c r="E34"/>
  <c r="C7"/>
  <c r="D7"/>
  <c r="E7"/>
  <c r="G7"/>
  <c r="F8"/>
  <c r="G8"/>
  <c r="F9"/>
  <c r="G9"/>
  <c r="C10"/>
  <c r="D10"/>
  <c r="E10"/>
  <c r="G10"/>
  <c r="F10"/>
  <c r="F11"/>
  <c r="G11"/>
  <c r="F12"/>
  <c r="G12"/>
  <c r="C14"/>
  <c r="D14"/>
  <c r="E14"/>
  <c r="F14"/>
  <c r="G14"/>
  <c r="F15"/>
  <c r="G15"/>
  <c r="F16"/>
  <c r="F17"/>
  <c r="G17"/>
  <c r="C19"/>
  <c r="C18"/>
  <c r="D19"/>
  <c r="D18"/>
  <c r="E18"/>
  <c r="G19"/>
  <c r="F20"/>
  <c r="G20"/>
  <c r="F21"/>
  <c r="F22"/>
  <c r="G22"/>
  <c r="C23"/>
  <c r="D23"/>
  <c r="E23"/>
  <c r="F23"/>
  <c r="F24"/>
  <c r="C25"/>
  <c r="D25"/>
  <c r="E25"/>
  <c r="F25"/>
  <c r="F26"/>
  <c r="G27"/>
  <c r="F27"/>
  <c r="F29"/>
  <c r="G29"/>
  <c r="F30"/>
  <c r="G30"/>
  <c r="C34"/>
  <c r="G34"/>
  <c r="F35"/>
  <c r="G35"/>
  <c r="C41"/>
  <c r="C37"/>
  <c r="D41"/>
  <c r="D37"/>
  <c r="E41"/>
  <c r="G41"/>
  <c r="E37"/>
  <c r="G37"/>
  <c r="C47"/>
  <c r="C44" s="1"/>
  <c r="E47"/>
  <c r="F48"/>
  <c r="F52"/>
  <c r="F53"/>
  <c r="F55"/>
  <c r="G55"/>
  <c r="G56"/>
  <c r="F59"/>
  <c r="F60"/>
  <c r="G60"/>
  <c r="F61"/>
  <c r="G61"/>
  <c r="F62"/>
  <c r="G62"/>
  <c r="F67"/>
  <c r="G67"/>
  <c r="F68"/>
  <c r="G68"/>
  <c r="F69"/>
  <c r="G69"/>
  <c r="F70"/>
  <c r="G70"/>
  <c r="F71"/>
  <c r="G71"/>
  <c r="F72"/>
  <c r="G72"/>
  <c r="F73"/>
  <c r="G73"/>
  <c r="F74"/>
  <c r="G74"/>
  <c r="F76"/>
  <c r="G76"/>
  <c r="F77"/>
  <c r="G77"/>
  <c r="F78"/>
  <c r="G78"/>
  <c r="F79"/>
  <c r="G79"/>
  <c r="F80"/>
  <c r="G80"/>
  <c r="F81"/>
  <c r="G81"/>
  <c r="F82"/>
  <c r="G82"/>
  <c r="F83"/>
  <c r="G83"/>
  <c r="F84"/>
  <c r="G84"/>
  <c r="F85"/>
  <c r="G85"/>
  <c r="F89"/>
  <c r="G89"/>
  <c r="F90"/>
  <c r="F92"/>
  <c r="G92"/>
  <c r="F94"/>
  <c r="F96"/>
  <c r="G96"/>
  <c r="F98"/>
  <c r="F108"/>
  <c r="G108"/>
  <c r="F109"/>
  <c r="G109"/>
  <c r="F111"/>
  <c r="G111"/>
  <c r="F112"/>
  <c r="G112"/>
  <c r="D115"/>
  <c r="E115"/>
  <c r="F117"/>
  <c r="G117"/>
  <c r="F119"/>
  <c r="G119"/>
  <c r="F121"/>
  <c r="G121"/>
  <c r="F122"/>
  <c r="G122"/>
  <c r="D123"/>
  <c r="G123" s="1"/>
  <c r="F123"/>
  <c r="F124"/>
  <c r="G124"/>
  <c r="D125"/>
  <c r="E125"/>
  <c r="G125"/>
  <c r="F125"/>
  <c r="F126"/>
  <c r="G126"/>
  <c r="E127"/>
  <c r="G127"/>
  <c r="F127"/>
  <c r="F128"/>
  <c r="G128"/>
  <c r="F129"/>
  <c r="G129"/>
  <c r="F130"/>
  <c r="G130"/>
  <c r="D131"/>
  <c r="E131"/>
  <c r="G131"/>
  <c r="F131"/>
  <c r="F132"/>
  <c r="G132"/>
  <c r="E133"/>
  <c r="G133" s="1"/>
  <c r="F134"/>
  <c r="G134"/>
  <c r="F135"/>
  <c r="G135"/>
  <c r="F136"/>
  <c r="G136"/>
  <c r="F137"/>
  <c r="G137"/>
  <c r="F138"/>
  <c r="G138"/>
  <c r="D139"/>
  <c r="E139"/>
  <c r="F139"/>
  <c r="F140"/>
  <c r="G140"/>
  <c r="E141"/>
  <c r="G141"/>
  <c r="F142"/>
  <c r="G142"/>
  <c r="F143"/>
  <c r="G143"/>
  <c r="F144"/>
  <c r="G144"/>
  <c r="F145"/>
  <c r="G145"/>
  <c r="F146"/>
  <c r="G146"/>
  <c r="E147"/>
  <c r="F147"/>
  <c r="F148"/>
  <c r="G148"/>
  <c r="E149"/>
  <c r="F149" s="1"/>
  <c r="F150"/>
  <c r="E151"/>
  <c r="G151"/>
  <c r="F152"/>
  <c r="G152"/>
  <c r="F153"/>
  <c r="G153"/>
  <c r="E154"/>
  <c r="E159"/>
  <c r="E161"/>
  <c r="C166"/>
  <c r="E166"/>
  <c r="E163"/>
  <c r="E158"/>
  <c r="E168"/>
  <c r="C169"/>
  <c r="C168" s="1"/>
  <c r="D169"/>
  <c r="D168" s="1"/>
  <c r="C172"/>
  <c r="C171" s="1"/>
  <c r="E172"/>
  <c r="E171"/>
  <c r="E6"/>
  <c r="C6"/>
  <c r="F18"/>
  <c r="F34"/>
  <c r="F19"/>
  <c r="F7"/>
  <c r="F56"/>
  <c r="F6"/>
  <c r="G18"/>
  <c r="F47"/>
  <c r="D6"/>
  <c r="G6"/>
  <c r="G147"/>
  <c r="F151"/>
  <c r="C154"/>
  <c r="F141"/>
  <c r="F133"/>
  <c r="F106"/>
  <c r="G106"/>
  <c r="F41"/>
  <c r="F37"/>
  <c r="G105"/>
  <c r="F105"/>
  <c r="D154" l="1"/>
  <c r="G154" s="1"/>
  <c r="F115"/>
  <c r="D157"/>
  <c r="E44"/>
  <c r="G47"/>
  <c r="C157"/>
  <c r="F154"/>
  <c r="D33"/>
  <c r="D32" s="1"/>
  <c r="E33"/>
  <c r="E32" s="1"/>
  <c r="G25"/>
  <c r="G23"/>
  <c r="E113"/>
  <c r="E157"/>
  <c r="G139"/>
  <c r="E156"/>
  <c r="G54"/>
  <c r="G33"/>
  <c r="G115"/>
  <c r="C33"/>
  <c r="F54"/>
  <c r="G44" l="1"/>
  <c r="F44"/>
  <c r="D113"/>
  <c r="G113" s="1"/>
  <c r="G32"/>
  <c r="D156"/>
  <c r="C32"/>
  <c r="F33"/>
  <c r="C113" l="1"/>
  <c r="F32"/>
  <c r="C156" l="1"/>
  <c r="F113"/>
</calcChain>
</file>

<file path=xl/sharedStrings.xml><?xml version="1.0" encoding="utf-8"?>
<sst xmlns="http://schemas.openxmlformats.org/spreadsheetml/2006/main" count="345" uniqueCount="339">
  <si>
    <t>Сводка</t>
  </si>
  <si>
    <t>(тыс. рублей)</t>
  </si>
  <si>
    <t>Наименование показателя</t>
  </si>
  <si>
    <t>Код дохода по КД</t>
  </si>
  <si>
    <t>%   исполнения к году</t>
  </si>
  <si>
    <t>НАЛОГОВЫЕ И НЕНАЛОГОВЫЕ ДОХОДЫ</t>
  </si>
  <si>
    <t>000 1 00 00000 00 0000 000</t>
  </si>
  <si>
    <t>НАЛОГИ НА ПРИБЫЛЬ, ДОХОДЫ</t>
  </si>
  <si>
    <t>000 1 01 00000 00 0000 000</t>
  </si>
  <si>
    <t>Налог на доходы физических лиц</t>
  </si>
  <si>
    <t>000 1 01 02000 01 0000 110</t>
  </si>
  <si>
    <t>Акцизы по подакцизным товарам(продукции), производимым на территории Российской Федерации</t>
  </si>
  <si>
    <t>000 1 03 02000 01 0000 110</t>
  </si>
  <si>
    <t>НАЛОГИ НА СОВОКУПНЫЙ ДОХОД</t>
  </si>
  <si>
    <t>000 1 05 00000 00 0000 000</t>
  </si>
  <si>
    <t>Единый налог на вмененный доход для отдельных видов деятельности</t>
  </si>
  <si>
    <t>000 1 05 02000 02 0000 110</t>
  </si>
  <si>
    <t>Единый сельскохозяйственный налог</t>
  </si>
  <si>
    <t>000 1 05 03000 01 0000 110</t>
  </si>
  <si>
    <t>Налог, взимаем. в связи с применением патент.сист.налог</t>
  </si>
  <si>
    <t xml:space="preserve">000 1 05 04000 02 000 110 </t>
  </si>
  <si>
    <t>ГОСУДАРСТВЕННАЯ ПОШЛИНА</t>
  </si>
  <si>
    <t>000 1 08 00000 00 0000 000</t>
  </si>
  <si>
    <t>Государственная пошлина по делам , рассматриваемым в судах общей юрисдикции, мировыми судьями (за исключением Верховного Суда  Российской Федерации)</t>
  </si>
  <si>
    <t>000 1 08 03010 01 0000 110</t>
  </si>
  <si>
    <t>Государственная пошлина за совершение действий, связанных с приобретением гражданства Российской Федерации или выходом из гражданства Российской Федерации, а также с въездом в  Российскую  Федерацию или выездом из Российской Федерации</t>
  </si>
  <si>
    <t>000 1 08 06000 01 0000 110</t>
  </si>
  <si>
    <t>Государственная пошлина за государственную регистрацию, а также за совершение прочих юридически значимых действий</t>
  </si>
  <si>
    <t>000 1 08 07000 01 0000 110</t>
  </si>
  <si>
    <t>ДОХОДЫ ОТ ИСПОЛЬЗОВАНИЯ ИМУЩЕСТВА, НАХОДЯЩЕГОСЯ В ГОСУДАРСТВЕННОЙ И МУНИЦИПАЛЬНОЙ СОБСТВЕННОСТИ</t>
  </si>
  <si>
    <t>000 1 11 00000 00 0000 000</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</si>
  <si>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автономных учреждений, а также имущества государственных и муниципальных унитарных предприят</t>
  </si>
  <si>
    <t>000 1 11 05000 00 0000 120</t>
  </si>
  <si>
    <t>Доходы, получаемые в виде арендной платы за земельные участки, 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</si>
  <si>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000 1 11 05010 00 0000 120</t>
  </si>
  <si>
    <t>Доходы от сдачи в аренду имущества, находящегося в оперативном управлении органов государственной власти, органов местного самоуправления, государственных внебюджетных фондов и созданных ими учреждений (за исключением имущества автономных учреждений)</t>
  </si>
  <si>
    <t>000 1 11 05030 00 0000 120</t>
  </si>
  <si>
    <t>Прочие поступления от использования имущества, находящегося в собственности муниципальных районов(за исключением имущества муниципальных бюджетных и автономных учреждений.а также имущества муниципальных унитарных предприятий, в том числе казенных)</t>
  </si>
  <si>
    <t xml:space="preserve">000 1 11 09045 05 0000 120 </t>
  </si>
  <si>
    <t>ПЛАТЕЖИ ПРИ ПОЛЬЗОВАНИИ ПРИРОДНЫМИ РЕСУРСАМИ</t>
  </si>
  <si>
    <t>000 1 12 00000 00 0000 000</t>
  </si>
  <si>
    <t>Плата за негативное воздействие на окружающую среду</t>
  </si>
  <si>
    <t>000 1 12 01000 01 0000 120</t>
  </si>
  <si>
    <t>ДОХОДЫ ОТ ОКАЗАНИЯ ПЛАТНЫХ УСЛУГ(РАБОТ)И КОМПЕНСАЦИИ ЗАТРАТ ГОСУДАРСТВА</t>
  </si>
  <si>
    <t>000 1 13 0000 00 0000 000</t>
  </si>
  <si>
    <t>Прочие доходы от компенсации затрат бюджетов муниципальных районов</t>
  </si>
  <si>
    <t xml:space="preserve">000 1 13 02995 05 0000 130 </t>
  </si>
  <si>
    <t>ДОХОДЫ ОТ ПРОДАЖИ МАТЕРИАЛЬНЫХ И НЕМАТЕРИАЛЬНЫХ АКТИВОВ</t>
  </si>
  <si>
    <t>000 1 14 00000 00 0000 000</t>
  </si>
  <si>
    <t>000 1 14 06000 00 0000 430</t>
  </si>
  <si>
    <t>ШТРАФЫ, САНКЦИИ, ВОЗМЕЩЕНИЕ УЩЕРБА</t>
  </si>
  <si>
    <t>000 1 16 00000 00 0000 000</t>
  </si>
  <si>
    <t>ПРОЧИЕ НЕНАЛОГОВЫЕ ДОХОДЫ</t>
  </si>
  <si>
    <t>000 1 17 00000 00 0000 000</t>
  </si>
  <si>
    <t>БЕЗВОЗМЕЗДНЫЕ ПОСТУПЛЕНИЯ</t>
  </si>
  <si>
    <t>000 2 00 00000 00 0000 000</t>
  </si>
  <si>
    <t>БЕЗВОЗМЕЗДНЫЕ ПОСТУПЛЕНИЯ ОТ ДРУГИХ БЮДЖЕТОВ БЮДЖЕТНОЙ СИСТЕМЫ РОССИЙСКОЙ ФЕДЕРАЦИИ</t>
  </si>
  <si>
    <t>000 2 02 20000 00 0000 000</t>
  </si>
  <si>
    <t>Дотации бюджетам субъектов Российской Федерации и муниципальных образований</t>
  </si>
  <si>
    <t>000 2 02 10000 00 0000 151</t>
  </si>
  <si>
    <t>Дотации бюджетам муниципальных районов на выравнивание бюджетной обеспеченности</t>
  </si>
  <si>
    <t>000 2 02 15001 05 0000 151</t>
  </si>
  <si>
    <t>Дотации бюджетам муниципальных районов на поддержку мер по обеспечению сбалансированности бюджетов</t>
  </si>
  <si>
    <t>000 2 02 01003 05 0000 151</t>
  </si>
  <si>
    <t>Субсидии бюджетам субъектов Российской Федерации и муниципальных образований (межбюджетные субсидии)</t>
  </si>
  <si>
    <t>000 2 02 02000 00 0000 151</t>
  </si>
  <si>
    <t xml:space="preserve">Субсидии бюджетам на реализацию федеральных  целевых программ </t>
  </si>
  <si>
    <t>000 2 02 02051 00 0000 151</t>
  </si>
  <si>
    <t xml:space="preserve">Субсидии бюджетам муниципальных районов на реализацию федеральных  целевых программ </t>
  </si>
  <si>
    <t>000 2 02 02051 05 0000 151</t>
  </si>
  <si>
    <t>Субсидии бюджетам на создание в общеобразовательных организациях, расположенных в сельской местности, условий для занятий физической культурой и спортом</t>
  </si>
  <si>
    <t>000 2 02 02215 00 0000 151</t>
  </si>
  <si>
    <t xml:space="preserve">Прочие субсидии </t>
  </si>
  <si>
    <t>000 2 02 02999 00 0000 151</t>
  </si>
  <si>
    <t>Прочие субсидии бюджетам муниципальных районов</t>
  </si>
  <si>
    <t>000 2 02 02999 05 0000 151</t>
  </si>
  <si>
    <t>000 2 02 15002 05 0000 151</t>
  </si>
  <si>
    <t>Субсидии бюджетам бюджетной системы РФ (межбюджетные субсидии)</t>
  </si>
  <si>
    <t xml:space="preserve"> 000 2 02 20000 00 0000 151</t>
  </si>
  <si>
    <t>Субсидии бюджетам муниципальных районов на реализацию федеральных целевых программ</t>
  </si>
  <si>
    <t>000 2 02 20051 00 0000 151</t>
  </si>
  <si>
    <t>000 2 02 29999 00 0000 151</t>
  </si>
  <si>
    <t>000 2 02 29999 05 0000 151</t>
  </si>
  <si>
    <t>Субвенции бюджетам субъектов Российской Федерации и муниципальных образований</t>
  </si>
  <si>
    <t>000 2 02 30000 00 0000 151</t>
  </si>
  <si>
    <t>Субвенции бюджетам  муниципальных районов на выполнение передаваемых полномочий субъектов  Российской Федерации  по предоставлению гражданам субсидий на оплату жилого помещения и коммунальных услуг</t>
  </si>
  <si>
    <t>000 2 02 30022 05 0000 151</t>
  </si>
  <si>
    <t xml:space="preserve">Субвенции бюджетам  на выполнение передаваемых полномочий субъектов Российской Федерации </t>
  </si>
  <si>
    <t>000 2 02 30024 05 0000 151</t>
  </si>
  <si>
    <t>Субвенции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</si>
  <si>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000 2 02 03090 05 0000 151</t>
  </si>
  <si>
    <t>Субвенции бюджетам муниципальных районов на администрирование расходов по  содержанию ребенка в семье опекуна и приемной семье, а также выплате возногражения, причитающегося приемному родителю</t>
  </si>
  <si>
    <t>000 2 02 30024 05 9301 151</t>
  </si>
  <si>
    <t>Субвенции бюджетам муниципальных  районов на компенсацию части родительской платы за присмотр и уход за детьми в государственных и муниципальных образовательных организациях, реализующих  образовательную программу дошкольного образования</t>
  </si>
  <si>
    <t>000 2 02 30024 05 9302 151</t>
  </si>
  <si>
    <t>Субвенции  бюджетам муниципальных районов на выполнение передаваемых полномочий субъектов Российской Федерации по выплате пособий семьям, имеющих детей, в соответствии с Законом Пензенской области «О пособиях семьям, имеющих детей»</t>
  </si>
  <si>
    <t>000 2 02 30024 05 9303 151</t>
  </si>
  <si>
    <t>Субвенции  бюджетам муниципальных районов на выполнение передаваемых полномочий субъектов Российской Федерации по управлению охраной труда</t>
  </si>
  <si>
    <t>000 2 02 30024 05 9305 151</t>
  </si>
  <si>
    <t>Субвенции муниципальных районов на государственную социальную помощь студентам из малоимущих семей или студентам являющимся малоимущими одиноко проживающими гражданами</t>
  </si>
  <si>
    <t>000 2 02 30024 05 9308 151</t>
  </si>
  <si>
    <t>Субвенции  бюджетам муниципальных районов на выполнение передаваемых  отдельных государственных  полномочий в сфере образования по финансированию муниципальных общеобразовательных организаций</t>
  </si>
  <si>
    <t>000 2 02 30024 05 9330 151</t>
  </si>
  <si>
    <t>Субвенции бюджетам муниципальных районов на администрирование расходов по исполнению   отдельных государственных полномочий Пензенской области в сфере образования по финансированию муниципальных общеобразовательныхучреждений</t>
  </si>
  <si>
    <t>000 2 02 30024 05 9332 151</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</si>
  <si>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Почетном звании Пензенской области «Ветеран труда Пензенской области»</t>
  </si>
  <si>
    <t>000 2 02 30024 05 9334 151</t>
  </si>
  <si>
    <t>Субвенции бюджетам муниципальных районов на осуществление ежемесячной денежной выплаты, назначаемой в случае рождения третьего ребенка или последующих детей по достижения ребенком возраста трех лет</t>
  </si>
  <si>
    <t xml:space="preserve">Субвенции бюджетам муниципальных районов на содержание ребенка в семье опекуна и приемной семье, а также  вознаграждение, причитающееся приемному родителю </t>
  </si>
  <si>
    <t>000 2 02 30024 05 9337 151</t>
  </si>
  <si>
    <t>Субвенции  бюджетам муниципальных районов на  администрирование расходов по приему документов от родителей, расчету размера и выплате компенсации части родительской платы за содержание ребенка в образовательных организациях, реализующих основную общеобразовательную программу дошкольного образования</t>
  </si>
  <si>
    <t>000 2 02 30024 05 9346 151</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</si>
  <si>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многодетным семьям в соответствии с Законом  Пензенской области «О мерах социальной поддержки многодетных семей, проживающих на территории Пензенской области»</t>
  </si>
  <si>
    <t>000 2 02 30024 05 9363 151</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</si>
  <si>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граждан в соответствии с Законом Пензенской области «О мерах социальной поддержки отдельных категорий  квалифицированных работников, работающих и проживающих в сельской местности на территории Пензенской области»</t>
  </si>
  <si>
    <t>000 2 02 30024 05 9366 151</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</si>
  <si>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педагогическим работникам государственных образовательных учреждений Пензенской области и муниципальных образовательных учреждений, работающим  и проживающим в сельской местности, рабочих поселках (поселках городского типа) на территории Пензенской области, и педагогическим работникам образовательных учреждений, вышедшим на пенсию в сельской местности, рабочих поселках (поселках городского типа) на территории Пензенской области, если общий стаж их работы в общеобразовательных учреждениях в сельской местности, рабочих поселках(поселках городского типа) составляет не менее 10 лет</t>
  </si>
  <si>
    <t>000 2 02 30024 05 9368 151</t>
  </si>
  <si>
    <t>Субвенции бюджетам муниципальных районов  на выполнение передаваемых полномочий субъектов Российской Федерации  в сфере административных правоотношений</t>
  </si>
  <si>
    <t>000 2 02 30024 05 9370 151</t>
  </si>
  <si>
    <t>Субвенции бюджетам муниципальных районов  на выполнение передаваемых полномочий субъектов Российской Федерации  по организации и осуществлению деятельности по опеке и попечительству</t>
  </si>
  <si>
    <t>000 2 02 30024 05 9372 151</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</si>
  <si>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мерах социальной поддержки отдельных категорий граждан, проживающих на территории Пензенской области» по ветеранам труда и труженикам тыла</t>
  </si>
  <si>
    <t>000 2 02 30024 05 9377 151</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</si>
  <si>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мерах социальной поддержки отдельных категорий граждан, проживающих на территории Пензенской области» по реабилитированным лицам и лицам, признанными пострадавшими от политических репрессий</t>
  </si>
  <si>
    <t>000 2 02 30024 05 9379 151</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</si>
  <si>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мерах социальной поддержки отдельных категорий граждан, проживающих на территории Пензенской области», по другим категориям граждан</t>
  </si>
  <si>
    <t>000 2 02 30024 05 9380 151</t>
  </si>
  <si>
    <t>Субвенции бюджетам муниципальных районов  на выполнение передаваемых полномочий субъектов Российской Федерации по социальной поддержке и социальному обслуживанию граждан пожилого возраста и инвалидов;  граждан, находящихся в трудной жизненной ситуации, а также детей-сирот; безнадзорных детей; детей, оставшихся без попечения родителей; семей, имеющих детей(в том числе многодетных семей и одиноких родителей); малоимущих граждан</t>
  </si>
  <si>
    <t>000 2 02 30024 05 9382 151</t>
  </si>
  <si>
    <t>Субвенции бюджетам муниципальных районов  на выполнение передаваемых полномочий субъектов Российской Федерации по выплате социального пособия на погребение, установленного статьей 10 Федерального закона от 12 января 1996 года № 8-ФЗ «О погребении и похоронном деле»</t>
  </si>
  <si>
    <t>000 2 02 30024 05 9383 151</t>
  </si>
  <si>
    <t>Субвенции бюджетам муниципальных районов  на выполнение передаваемых полномочий субъектов Российской Федерации по созданию и организации комиссий по делам несовершеннолетних и защите их прав в Пензенской области</t>
  </si>
  <si>
    <t>000 2 02 30024 05 9384 151</t>
  </si>
  <si>
    <t>Субвенции бюджетам муниципальных районов  на выполнение передаваемых полномочий субъектов Российской Федерации по формированию, содержанию и использованию Архивного фонда Пензенской области</t>
  </si>
  <si>
    <t>000 2 02 30024 05 9385 151</t>
  </si>
  <si>
    <t>Субвенции бюджетам муниципальных районов  на содержание органов местного самоуправления, осуществляющих отдельные государственные полномочия в сфере социальной поддержки населения</t>
  </si>
  <si>
    <t>000 2 02 30024 05 9387 151</t>
  </si>
  <si>
    <t>Субвенции бюджетам муниципальных районов на исполнение государственных полномочий Пензенской области по осуществлению денежных выплат молодым специалистам (пед.работникам)муниципальных общеобразовательных организаций и муниципальных образовательных организаций дополнительного образования</t>
  </si>
  <si>
    <t>000 2 02 30024 05 9389 151</t>
  </si>
  <si>
    <t>Субвенции бюджетам муниципальных районов на предоставление семьям социальных выплат на приобретение (строительство) жилья при рождении первого ребенка</t>
  </si>
  <si>
    <t>000 2 02 30024 05 9393 151</t>
  </si>
  <si>
    <t>Субвенции бюджетам муниципальных районов на исполнение государственных полномочий Пензенской области  по отлову, содержанию и дальнейшему использованию безнадзорных животных</t>
  </si>
  <si>
    <t>000 2 02 30024 05 9396 151</t>
  </si>
  <si>
    <t>Субвенции  бюджетам муниципальных районов на выполнение передаваемых  отдельных государственных  полномочий Пензенской области  в сфере образования по финансированию муниципальных дошкольных образовательных организаций</t>
  </si>
  <si>
    <t>000 2 02 30024 05 9398 151</t>
  </si>
  <si>
    <t>Субвенции бюджетам муниципальных районов на администрирование расходов по исполнению   отдельных государственных полномочий Пензенской области в сфере образования по финансированию муниципальных дошкольных образовательных организаций</t>
  </si>
  <si>
    <t>000 2 02 30024 05 9399 151</t>
  </si>
  <si>
    <t>Субвенции бюджетам муниципальных районов на осуществление первичного воинского учета на территориях, где отсутствуют комиссариаты</t>
  </si>
  <si>
    <t>000 2 02 35118 05 0000 151</t>
  </si>
  <si>
    <t>Субвенции бюджетам муниципальных районов  на предоставление мер социальной поддержки граждан, подвершихся воздействию радиации</t>
  </si>
  <si>
    <t>000 2 02 35137 05 0000 151</t>
  </si>
  <si>
    <t>Субвенции бюджетам муниципальных районов на компенсацию отдельным категориям граждан оплаты взноса на капит.ремонт общего имущества в многоквартирном доме</t>
  </si>
  <si>
    <t>000 2 02 35462 05 0000 151</t>
  </si>
  <si>
    <t>ВОЗВРАТ ОСТАТКОВ СУБСИДИЙ, СУБВЕНЦИЙ И ИНЫХ МЕЖБЮДЖЕТНЫХ ТРАНСФЕРТОВ, ИМЕЮЩИХ ЦЕЛЕВОЕ НАЗНАЧЕНИЕ, ПРОШЛЫХ ЛЕТ</t>
  </si>
  <si>
    <t>000 2 19 00000 00 0000 000</t>
  </si>
  <si>
    <t>Возврат остатков субсидий, субвенций и иных межбюджетных трансфертов, имеющих целевое назначение, прошлых лет из бюджетов муниципальных районов</t>
  </si>
  <si>
    <t>000 2 19 00000 05 0000 000</t>
  </si>
  <si>
    <t>Возврат прочих остатков субсидий, субвенций и иных межбюджетных трансфертов, имеющих целевое назначение, прошлых лет из бюджетов муниципальных районов</t>
  </si>
  <si>
    <t>000 2 19 60010 00 0000 151</t>
  </si>
  <si>
    <t>Возврат остатков субвенций прошлых лет на предоставление гражданам субсидий на оплату жилого помещения и коммунальных услуг из бюджетов муниципальных районов</t>
  </si>
  <si>
    <t>000 2 19 60010 05 6320 151</t>
  </si>
  <si>
    <t>Возврат остатков субвенций прошлых лет на выполнение передаваемых полномочий субъектов Российской Федерации по выплате социального пособия на погребение, установленного статьей 10 Федерального закона от 12 января 1996 года № 8-ФЗ «О погребении и похоронном деле», из бюджетов муниципальных районов</t>
  </si>
  <si>
    <t>000 2 19 60010 05 6327151</t>
  </si>
  <si>
    <t>Доходы бюджета - Всего</t>
  </si>
  <si>
    <t>000 8 50 00000 00 0000 000</t>
  </si>
  <si>
    <t xml:space="preserve">Расходы   </t>
  </si>
  <si>
    <t>Общегосударственные вопросы</t>
  </si>
  <si>
    <t>0100</t>
  </si>
  <si>
    <t>Функционирование Правительства Российской Федерации, высших исполнительных органов государственной власти субъектов Российской Федерации, местных администраций</t>
  </si>
  <si>
    <t>0104</t>
  </si>
  <si>
    <t>Обеспечение деятельности финансовых, налоговых и таможенных органов и органов финансового (финансово-бюджетного) надзора</t>
  </si>
  <si>
    <t>0106</t>
  </si>
  <si>
    <t xml:space="preserve">Обеспечение  проведения выборов и референдумов </t>
  </si>
  <si>
    <t>0107</t>
  </si>
  <si>
    <t>Резервные фонды</t>
  </si>
  <si>
    <t>0111</t>
  </si>
  <si>
    <t>Другие общегосударственные вопросы</t>
  </si>
  <si>
    <t>0113</t>
  </si>
  <si>
    <t>Национальная оборона</t>
  </si>
  <si>
    <t>0200</t>
  </si>
  <si>
    <t>Мобилизационная и вневойсковая подготовка</t>
  </si>
  <si>
    <t>0203</t>
  </si>
  <si>
    <t>Национальная безопасность и правоохранительная деятельность</t>
  </si>
  <si>
    <t>0300</t>
  </si>
  <si>
    <t>Защита населения и территорий от чрезвычайных ситуаций природного и техногенного характера, гражданская оборона</t>
  </si>
  <si>
    <t>0309</t>
  </si>
  <si>
    <t>Национальная экономика</t>
  </si>
  <si>
    <t>0400</t>
  </si>
  <si>
    <t>Сельское хозяйство и рыболовство</t>
  </si>
  <si>
    <t>0405</t>
  </si>
  <si>
    <t>Дорожное хозяйство (дорожные фонды)</t>
  </si>
  <si>
    <t>0409</t>
  </si>
  <si>
    <t>Другие вопросы в области национальной экономики</t>
  </si>
  <si>
    <t>0412</t>
  </si>
  <si>
    <t>Жилищно-коммунальное хозяйство</t>
  </si>
  <si>
    <t>0500</t>
  </si>
  <si>
    <t>Жилищное хозяйство</t>
  </si>
  <si>
    <t>0501</t>
  </si>
  <si>
    <t>Образование</t>
  </si>
  <si>
    <t>0700</t>
  </si>
  <si>
    <t>Дошкольное образование</t>
  </si>
  <si>
    <t>0701</t>
  </si>
  <si>
    <t>Общее образование</t>
  </si>
  <si>
    <t>0702</t>
  </si>
  <si>
    <t>Профессиональное образование</t>
  </si>
  <si>
    <t>0703</t>
  </si>
  <si>
    <t>Молодежная политика и оздоровление детей</t>
  </si>
  <si>
    <t>0707</t>
  </si>
  <si>
    <t>Другие вопросы в области образования</t>
  </si>
  <si>
    <t>0709</t>
  </si>
  <si>
    <t>Культура, кинематография</t>
  </si>
  <si>
    <t>0800</t>
  </si>
  <si>
    <t>Культура</t>
  </si>
  <si>
    <t>0801</t>
  </si>
  <si>
    <t>Социальная политика</t>
  </si>
  <si>
    <t>1000</t>
  </si>
  <si>
    <t>Пенсионное обеспечение</t>
  </si>
  <si>
    <t>1001</t>
  </si>
  <si>
    <t>Социальное обслуживание населения</t>
  </si>
  <si>
    <t>1002</t>
  </si>
  <si>
    <t>Социальное обеспечение населения</t>
  </si>
  <si>
    <t>1003</t>
  </si>
  <si>
    <t>Охрана семьи и детства</t>
  </si>
  <si>
    <t>1004</t>
  </si>
  <si>
    <t>Другие вопросы в области социальной политики</t>
  </si>
  <si>
    <t>1006</t>
  </si>
  <si>
    <t>Физическая культура и спорт</t>
  </si>
  <si>
    <t>1100</t>
  </si>
  <si>
    <t>Обслуживание государственного и муниципального долга</t>
  </si>
  <si>
    <t>1300</t>
  </si>
  <si>
    <t>Обслуживание государственного внутреннего и муниципального долга</t>
  </si>
  <si>
    <t>1301</t>
  </si>
  <si>
    <t>Межбюджетные трансферты общего характера бюджетам субъектов Российской Федерации и муниципальных образований</t>
  </si>
  <si>
    <t>1400</t>
  </si>
  <si>
    <t>Дотации на выравнивание бюджетной обеспеченности субъектов Российской Федерации и муниципальных образований</t>
  </si>
  <si>
    <t>1401</t>
  </si>
  <si>
    <t>1403</t>
  </si>
  <si>
    <t>Расходы бюджета - ИТОГО</t>
  </si>
  <si>
    <t>9600</t>
  </si>
  <si>
    <t>Результат исполнения бюджета (дефицит "--", профицит "+")</t>
  </si>
  <si>
    <t>Источники финансирования дефицита бюджета - всего</t>
  </si>
  <si>
    <t>000 90 00 00 00 00 0000 000</t>
  </si>
  <si>
    <t>ИСТОЧНИКИ ВНУТРЕННЕГО ФИНАНСИРОВАНИЯ ДЕФИЦИТОВ БЮДЖЕТОВ</t>
  </si>
  <si>
    <t>000 01 00 00 00 00 0000 000</t>
  </si>
  <si>
    <t>Погашение кредитов, предоставленных кредитными организациями в валюте Российской Федерации</t>
  </si>
  <si>
    <t>000 01 02 00 00 00 0000 800</t>
  </si>
  <si>
    <t>Погашение бюджетами муниципальных районов кредитов от  кредитных организаций в валюте Российской Федерации</t>
  </si>
  <si>
    <t>000 01 02 00 00 05 0000 810</t>
  </si>
  <si>
    <t>Получение кредитов от кредитных организаций в валюте Российской Федерации</t>
  </si>
  <si>
    <t>000 01 02 00 00 00 0000 700</t>
  </si>
  <si>
    <t>Получение кредитов от кредитных организаций бюджетами  муниципальных районов в валюте Российской Федерации</t>
  </si>
  <si>
    <t>000 01 02 00 00 05 0000 710</t>
  </si>
  <si>
    <t>Бюджетные кредиты от других бюджетов бюджетной системы Российской Федерации</t>
  </si>
  <si>
    <t>000 01 03 00 00 00 0000 000</t>
  </si>
  <si>
    <t>Получение бюджетных кредитов от других бюджетов бюджетной системы Российской  Федерации в валюте Российской  Федерации бюджетами муниципальных районов в валюте  Российской Федерации</t>
  </si>
  <si>
    <t>000 01 03 01 00 00 0000 700</t>
  </si>
  <si>
    <t>000 01 03 01 00 05 0000 710</t>
  </si>
  <si>
    <t>Погашение бюджетных кредитов, полученных от других бюджетов бюджетной системы Российской Федерации</t>
  </si>
  <si>
    <t>000 01 03 01 00 00 0000 800</t>
  </si>
  <si>
    <t>Погашение бюджетами муниципальных районов кредитов от других бюджетов бюджетной системы Российской Федерации</t>
  </si>
  <si>
    <t>000 01 03 01 00 05 0000 810</t>
  </si>
  <si>
    <t xml:space="preserve">Уменьшение прочих остатков денежных средств бюджетов </t>
  </si>
  <si>
    <t>000 01 05 02 00 00 0000 600</t>
  </si>
  <si>
    <t xml:space="preserve">Уменьшение прочих остатков  средств бюджетов </t>
  </si>
  <si>
    <t>000 01 05 02 01 00 0000 610</t>
  </si>
  <si>
    <t>Уменьшение прочих остатков денежных средств бюджетов муниципальных районов</t>
  </si>
  <si>
    <t>000 01 05 02 01 05 0000 610</t>
  </si>
  <si>
    <t>Операции по управлению остатками средств на единых счетах бюджетов</t>
  </si>
  <si>
    <t>000 01 05 02 00 00 0000 000</t>
  </si>
  <si>
    <t>Увеличение финансовых активов в государственной (муниципальной) собственности за счет средств организаций, лицевые счета которым открыты в территориаьных органах Федерального казначейства или в финансовых органах в соответствии с законодательством Российской Федерации</t>
  </si>
  <si>
    <t>000 01 05 02 01 00 0000 500</t>
  </si>
  <si>
    <t>Увеличение прочих остатков денежных средств бюджетов муниципальных районов</t>
  </si>
  <si>
    <t>000 01 05 02 01 05 0000 510</t>
  </si>
  <si>
    <t>Изменение остатков средств,всего</t>
  </si>
  <si>
    <t>000 01 05 00 00 00 0000 000</t>
  </si>
  <si>
    <t xml:space="preserve"> Начальник  Управления финансов администрации  Малосердобинского района</t>
  </si>
  <si>
    <t>_____________________</t>
  </si>
  <si>
    <t>Л.В. Финаева</t>
  </si>
  <si>
    <t>Доходы от продажи земельных участков, находящигося в государственной и муниципальной собственности (за исключением земельных учаавтономных учреждений)</t>
  </si>
  <si>
    <t>Доходы от реализации имущества, находящигося в оперативном управлении учреждений,находящихся в ведении органов управления муниципальных районов (за исключением имущества муниципальных бюджетных и автономных учреждений),</t>
  </si>
  <si>
    <t>000 114 02000 00 0000 410</t>
  </si>
  <si>
    <t>1105</t>
  </si>
  <si>
    <t xml:space="preserve">Другие вопросы  в области физической культуры и спорта </t>
  </si>
  <si>
    <t>000 2 07 05030 05 0000 180</t>
  </si>
  <si>
    <t>Прочие безвозмездные поступления в бюджеты муниципальных районов</t>
  </si>
  <si>
    <t xml:space="preserve"> ПРОЧИЕ БЕЗВОЗМЕЗДНЫЕ ПОСТУПЛЕНИЯ</t>
  </si>
  <si>
    <t xml:space="preserve">000 2 07 0000 00 0000 180 </t>
  </si>
  <si>
    <t>ИНЫЕ МЕЖБЮДЖЕТНЫЕ ТРАНСФЕРТЫ</t>
  </si>
  <si>
    <t>000 2 02 40000 00 0000 151</t>
  </si>
  <si>
    <t>Прочие межбюджетные трансферты бюджетам муниципальных районов</t>
  </si>
  <si>
    <t>000 2 02 49999 05 0000 151</t>
  </si>
  <si>
    <t>ДОХОДЫ БЮДЖЕТОВ БЮДЖЕТНОЙ СИСТЕМЫ РОССИЙСКОЙ ФЕДЕРАЦИИ ОТ ВОЗВРАТА БЮДЖЕТАМИ  БЮДЖЕТНОЙ СИСТЕМЫ РОССИЙСКОЙ ФЕДЕРАЦИИ И ОРГАНИЗАЦИЯМИ ОСТАТКОВ СУБСИДИЙ,СУБВЕНЦИЙ и ИНЫХ МЕЖБЮДЖЕТНЫХ ТРАНСФЕРТОВ, ИМЕЮЩИХ ЦЕЛЕВОЕ НАЗНАЧЕНИЕ,ПРОШЛЫХ ЛЕТ</t>
  </si>
  <si>
    <t>000 2 18 00000 00 0000 000</t>
  </si>
  <si>
    <t>Доходы бюджетов муниципальных районов от возврата прочих остатков субсидий, субвенций и иных межбюджетных трансфертов,имеющих целевое назначение,прошлых лет из бюджетов поселений</t>
  </si>
  <si>
    <t>000 2 18 60010 05 0000 000</t>
  </si>
  <si>
    <t>Уточненный план                        на 2018год</t>
  </si>
  <si>
    <t>0105</t>
  </si>
  <si>
    <t>Судебная  система</t>
  </si>
  <si>
    <t xml:space="preserve">000 2 02 30024 05 9310 151 </t>
  </si>
  <si>
    <t xml:space="preserve">000 2 02 30024 05 9311 151 </t>
  </si>
  <si>
    <t>000 2 02 35082 05 0000 151</t>
  </si>
  <si>
    <t xml:space="preserve">000 2 02 35084 05 9335 151 </t>
  </si>
  <si>
    <t>000 2 02 35084 05 9604 151</t>
  </si>
  <si>
    <t>000 2 02 35380 05 000 151</t>
  </si>
  <si>
    <t>Субвенции бюджетам муниципальных районов  на исполнение отдельных госуд.полномочий Пензенской области по расчету и предоставлению дотаций на выравнивание бюджетной обеспеченности бюджетам городских,сельских поселений</t>
  </si>
  <si>
    <t>Субвенции бюджетам муниципальных районов  на администрирование расходов на исполнение  отдельных госуд.полномочий Пензенской области по расчету и предоставлению дотаций на выравнивание бюджетной обеспеченности бюджетам городских,сельских поселений</t>
  </si>
  <si>
    <t>Субвенции бюджетам муниципальных районов на обеспечение предоставления жилых помещений детям-сиротам,оставшихся без попечения родителей,лицам из числа детей сирот и детей,оставшихся без родителей за счет бюджета  пензенской области</t>
  </si>
  <si>
    <t>Субвенции бюджетам на выплату госуд.пособий лицам,не подлежащим обязательному соц.страхованию на случай временной нетрудоспособности и в связи с матеинством, и лицам,уволенным в связи с ликвидацией организаций (прекращение деятельности,полномочий физическими лицами)</t>
  </si>
  <si>
    <t>Возврат прочих остатков субсидий, субвенций и иных межбюджетных трансфертов,имеющих целевое назначение,прошлых лет из бюджетов муниципальных районов на госуд.социальную помощь студентам,являющимся малоимущими одиноко проживающими гражданами</t>
  </si>
  <si>
    <t>000 2 02 29999 05 9205 151</t>
  </si>
  <si>
    <t>Прочие субсидии бюджетам муниципальных районов на повышение оплаты труда педаг.работников муниц. учреждений дополн.образования детей в соответствии с Указом Президента РФ от 01.06.2012 №761 "О нацинальной стратегии действий в интересах детей на 2012-2017г</t>
  </si>
  <si>
    <t xml:space="preserve">000 2 02 29999 05 9210 151 </t>
  </si>
  <si>
    <t xml:space="preserve">Прочие субсидии бюджетам муниц.районов на повышение оплаты труда работников муниц.учреждений культуры в соответствии с Указом Президента  РФ от 07.05.2012 г №597 "О мероприятиях по реализации государственной социальной политики" </t>
  </si>
  <si>
    <t xml:space="preserve">000 2 02 29999 05 9224 151 </t>
  </si>
  <si>
    <t>Прочие субсидии бюджетам муниципальных районов на повышение оплаты труда работников бюджетной сферы в связи с увеличением минимального размера оплаты труда</t>
  </si>
  <si>
    <t xml:space="preserve">Прочие субсидии бюджетам муниципальных районов насофинансирование строительства (реконстукции),капитального ремонта,ремонта и содержания автомобильных дорог общего пользования местного значения,а так же на капитальный ремонт и ремонт дворовых территорий многоквартирных домов населенных пунктов </t>
  </si>
  <si>
    <t xml:space="preserve">000 2 02 30024 04 9309 151 </t>
  </si>
  <si>
    <t>Субвенции бюджетам муниципальных районов на исполнение государственных полномочий в сфере организации отдыха и оздоровления детей</t>
  </si>
  <si>
    <t>Субвенции бюджам муниципальных районов на администрирование расходов на исполнение государственных полномочий в сфере организации отдыха и оздоровления детей</t>
  </si>
  <si>
    <t xml:space="preserve">000 2 02 30024 05 9312 151 </t>
  </si>
  <si>
    <t>000 2 02 35120 05 0000 151</t>
  </si>
  <si>
    <t>Субвенции бюджетам муниципальных районам на осуществление полномочий по составлению (изменению) списков кандидатов в присяжные заседатели федеральных судов общей юрисдикции в РФ</t>
  </si>
  <si>
    <t xml:space="preserve">000 2 02 29999 05 9290151 </t>
  </si>
  <si>
    <t>Прочие субсидии бюджетам муниципальных районов на капитальный ремонт муниципальных общеобразовательных организаций</t>
  </si>
  <si>
    <t>000 2 02 29999 05 9206 151</t>
  </si>
  <si>
    <t xml:space="preserve">Субсидии бюджетам муниципальных районов на реализацию мероприятий по обеспечению жильем молодых семей </t>
  </si>
  <si>
    <t xml:space="preserve">000 2 02 25497 00 000 151 </t>
  </si>
  <si>
    <t>Субвенции бюджетам муниципальных районов на выполнение передаваемых полномочий субьектов РФ, связанных с реализацией Закона Пензенской области "О государственном пенсионном обеспечении за выслугу лет государственных гражданских служащих Пензенской области и лиц, замещающих государственные должности Пензенской области</t>
  </si>
  <si>
    <t>000 2 02 30024 05 9369 151</t>
  </si>
  <si>
    <t>об исполнении  бюджета  Малосердобинского  района  на  01.06.2018 г.</t>
  </si>
  <si>
    <t xml:space="preserve"> план                на янв-май 2018 год</t>
  </si>
  <si>
    <t>Возврат остатков субсидий прошлых лет на мероприятия по улучшению жилищных условий граждан, проживающих в сельской местности из бюджетов муниципальных районов</t>
  </si>
  <si>
    <t>000 2 19 60010 05 6222 151</t>
  </si>
  <si>
    <t>000 2 19 60010 05 6220 151</t>
  </si>
  <si>
    <t>Возврат остатков субсидий на реализацию мероприятий федеральной целевой программы "Устойчивое развитие сельских территорий на 2014-2017 годы на период до 2020 года" из бюджетов муниципальных районов</t>
  </si>
  <si>
    <t>000 2 19 25018 05 0000 151</t>
  </si>
  <si>
    <t>Исполнено на     01.06.2018г</t>
  </si>
  <si>
    <t>% исполнения к плану янв-маю 2018 года</t>
  </si>
</sst>
</file>

<file path=xl/styles.xml><?xml version="1.0" encoding="utf-8"?>
<styleSheet xmlns="http://schemas.openxmlformats.org/spreadsheetml/2006/main">
  <numFmts count="3">
    <numFmt numFmtId="164" formatCode="#,##0.0"/>
    <numFmt numFmtId="165" formatCode="000000"/>
    <numFmt numFmtId="166" formatCode="?"/>
  </numFmts>
  <fonts count="15">
    <font>
      <sz val="10"/>
      <name val="Arial Cyr"/>
      <family val="2"/>
      <charset val="204"/>
    </font>
    <font>
      <b/>
      <sz val="10"/>
      <name val="Arial Cyr"/>
      <family val="2"/>
      <charset val="204"/>
    </font>
    <font>
      <i/>
      <sz val="8"/>
      <color indexed="23"/>
      <name val="Arial Cyr"/>
      <family val="2"/>
      <charset val="204"/>
    </font>
    <font>
      <sz val="10"/>
      <color indexed="62"/>
      <name val="Arial Cyr"/>
      <family val="2"/>
      <charset val="204"/>
    </font>
    <font>
      <sz val="9"/>
      <name val="Arial Cyr"/>
      <family val="2"/>
      <charset val="204"/>
    </font>
    <font>
      <b/>
      <sz val="16"/>
      <name val="Constantia"/>
      <family val="1"/>
      <charset val="204"/>
    </font>
    <font>
      <b/>
      <sz val="9"/>
      <name val="Times New Roman"/>
      <family val="1"/>
      <charset val="204"/>
    </font>
    <font>
      <b/>
      <sz val="12"/>
      <name val="Times New Roman"/>
      <family val="1"/>
      <charset val="204"/>
    </font>
    <font>
      <b/>
      <sz val="9"/>
      <name val="Arial Cyr"/>
      <family val="2"/>
      <charset val="204"/>
    </font>
    <font>
      <sz val="12"/>
      <name val="Times New Roman"/>
      <family val="1"/>
      <charset val="204"/>
    </font>
    <font>
      <sz val="12"/>
      <color indexed="8"/>
      <name val="Times New Roman"/>
      <family val="1"/>
      <charset val="204"/>
    </font>
    <font>
      <i/>
      <sz val="12"/>
      <name val="Times New Roman"/>
      <family val="1"/>
      <charset val="204"/>
    </font>
    <font>
      <b/>
      <i/>
      <sz val="12"/>
      <name val="Times New Roman"/>
      <family val="1"/>
      <charset val="204"/>
    </font>
    <font>
      <b/>
      <u/>
      <sz val="12"/>
      <name val="Times New Roman"/>
      <family val="1"/>
      <charset val="204"/>
    </font>
    <font>
      <sz val="10"/>
      <name val="Arial Cyr"/>
      <family val="2"/>
      <charset val="204"/>
    </font>
  </fonts>
  <fills count="10">
    <fill>
      <patternFill patternType="none"/>
    </fill>
    <fill>
      <patternFill patternType="gray125"/>
    </fill>
    <fill>
      <patternFill patternType="solid">
        <fgColor indexed="29"/>
        <bgColor indexed="45"/>
      </patternFill>
    </fill>
    <fill>
      <patternFill patternType="solid">
        <fgColor indexed="22"/>
        <bgColor indexed="31"/>
      </patternFill>
    </fill>
    <fill>
      <patternFill patternType="solid">
        <fgColor indexed="51"/>
        <bgColor indexed="13"/>
      </patternFill>
    </fill>
    <fill>
      <patternFill patternType="solid">
        <fgColor indexed="31"/>
        <bgColor indexed="22"/>
      </patternFill>
    </fill>
    <fill>
      <patternFill patternType="solid">
        <fgColor indexed="15"/>
        <bgColor indexed="35"/>
      </patternFill>
    </fill>
    <fill>
      <patternFill patternType="solid">
        <fgColor indexed="13"/>
        <bgColor indexed="34"/>
      </patternFill>
    </fill>
    <fill>
      <patternFill patternType="solid">
        <fgColor indexed="27"/>
        <bgColor indexed="41"/>
      </patternFill>
    </fill>
    <fill>
      <patternFill patternType="solid">
        <fgColor indexed="43"/>
        <bgColor indexed="26"/>
      </patternFill>
    </fill>
  </fills>
  <borders count="16">
    <border>
      <left/>
      <right/>
      <top/>
      <bottom/>
      <diagonal/>
    </border>
    <border>
      <left style="thin">
        <color indexed="63"/>
      </left>
      <right style="thin">
        <color indexed="63"/>
      </right>
      <top style="thin">
        <color indexed="63"/>
      </top>
      <bottom style="thin">
        <color indexed="63"/>
      </bottom>
      <diagonal/>
    </border>
    <border>
      <left style="thin">
        <color indexed="63"/>
      </left>
      <right style="thin">
        <color indexed="8"/>
      </right>
      <top style="thin">
        <color indexed="8"/>
      </top>
      <bottom style="thin">
        <color indexed="8"/>
      </bottom>
      <diagonal/>
    </border>
    <border>
      <left style="dashed">
        <color indexed="12"/>
      </left>
      <right style="dashed">
        <color indexed="12"/>
      </right>
      <top style="dashed">
        <color indexed="12"/>
      </top>
      <bottom style="dashed">
        <color indexed="12"/>
      </bottom>
      <diagonal/>
    </border>
    <border>
      <left style="medium">
        <color indexed="63"/>
      </left>
      <right style="thin">
        <color indexed="63"/>
      </right>
      <top style="medium">
        <color indexed="63"/>
      </top>
      <bottom style="medium">
        <color indexed="63"/>
      </bottom>
      <diagonal/>
    </border>
    <border>
      <left style="thin">
        <color indexed="63"/>
      </left>
      <right style="thin">
        <color indexed="63"/>
      </right>
      <top style="medium">
        <color indexed="63"/>
      </top>
      <bottom style="medium">
        <color indexed="63"/>
      </bottom>
      <diagonal/>
    </border>
    <border>
      <left style="medium">
        <color indexed="63"/>
      </left>
      <right style="thin">
        <color indexed="63"/>
      </right>
      <top/>
      <bottom style="thin">
        <color indexed="63"/>
      </bottom>
      <diagonal/>
    </border>
    <border>
      <left style="thin">
        <color indexed="63"/>
      </left>
      <right style="thin">
        <color indexed="63"/>
      </right>
      <top/>
      <bottom style="thin">
        <color indexed="63"/>
      </bottom>
      <diagonal/>
    </border>
    <border>
      <left style="medium">
        <color indexed="63"/>
      </left>
      <right style="thin">
        <color indexed="63"/>
      </right>
      <top style="thin">
        <color indexed="63"/>
      </top>
      <bottom style="thin">
        <color indexed="63"/>
      </bottom>
      <diagonal/>
    </border>
    <border>
      <left style="medium">
        <color indexed="63"/>
      </left>
      <right style="thin">
        <color indexed="63"/>
      </right>
      <top/>
      <bottom/>
      <diagonal/>
    </border>
    <border>
      <left style="thin">
        <color indexed="63"/>
      </left>
      <right style="thin">
        <color indexed="63"/>
      </right>
      <top/>
      <bottom/>
      <diagonal/>
    </border>
    <border>
      <left style="medium">
        <color indexed="63"/>
      </left>
      <right style="medium">
        <color indexed="63"/>
      </right>
      <top style="thin">
        <color indexed="63"/>
      </top>
      <bottom style="thin">
        <color indexed="63"/>
      </bottom>
      <diagonal/>
    </border>
    <border>
      <left/>
      <right style="thin">
        <color indexed="63"/>
      </right>
      <top style="thin">
        <color indexed="63"/>
      </top>
      <bottom style="thin">
        <color indexed="63"/>
      </bottom>
      <diagonal/>
    </border>
    <border>
      <left style="thin">
        <color indexed="63"/>
      </left>
      <right style="thin">
        <color indexed="63"/>
      </right>
      <top style="thin">
        <color indexed="63"/>
      </top>
      <bottom/>
      <diagonal/>
    </border>
    <border>
      <left style="thin">
        <color indexed="63"/>
      </left>
      <right style="thin">
        <color indexed="63"/>
      </right>
      <top/>
      <bottom style="medium">
        <color indexed="63"/>
      </bottom>
      <diagonal/>
    </border>
    <border>
      <left style="thin">
        <color indexed="63"/>
      </left>
      <right style="thin">
        <color indexed="63"/>
      </right>
      <top style="thin">
        <color indexed="63"/>
      </top>
      <bottom style="medium">
        <color indexed="63"/>
      </bottom>
      <diagonal/>
    </border>
  </borders>
  <cellStyleXfs count="24">
    <xf numFmtId="0" fontId="0" fillId="0" borderId="0"/>
    <xf numFmtId="0" fontId="14" fillId="0" borderId="2" applyNumberFormat="0">
      <alignment horizontal="right" vertical="top"/>
    </xf>
    <xf numFmtId="0" fontId="14" fillId="0" borderId="2" applyNumberFormat="0">
      <alignment horizontal="right" vertical="top"/>
    </xf>
    <xf numFmtId="0" fontId="14" fillId="2" borderId="2" applyNumberFormat="0">
      <alignment horizontal="right" vertical="top"/>
    </xf>
    <xf numFmtId="49" fontId="14" fillId="3" borderId="2">
      <alignment horizontal="left" vertical="top"/>
    </xf>
    <xf numFmtId="49" fontId="1" fillId="0" borderId="2">
      <alignment horizontal="left" vertical="top"/>
    </xf>
    <xf numFmtId="0" fontId="14" fillId="4" borderId="2">
      <alignment horizontal="left" vertical="top" wrapText="1"/>
    </xf>
    <xf numFmtId="0" fontId="1" fillId="0" borderId="2">
      <alignment horizontal="left" vertical="top" wrapText="1"/>
    </xf>
    <xf numFmtId="0" fontId="14" fillId="5" borderId="2">
      <alignment horizontal="left" vertical="top" wrapText="1"/>
    </xf>
    <xf numFmtId="0" fontId="14" fillId="6" borderId="2">
      <alignment horizontal="left" vertical="top" wrapText="1"/>
    </xf>
    <xf numFmtId="0" fontId="14" fillId="7" borderId="2">
      <alignment horizontal="left" vertical="top" wrapText="1"/>
    </xf>
    <xf numFmtId="0" fontId="14" fillId="8" borderId="2">
      <alignment horizontal="left" vertical="top" wrapText="1"/>
    </xf>
    <xf numFmtId="0" fontId="14" fillId="0" borderId="2">
      <alignment horizontal="left" vertical="top" wrapText="1"/>
    </xf>
    <xf numFmtId="0" fontId="2" fillId="0" borderId="0">
      <alignment horizontal="left" vertical="top"/>
    </xf>
    <xf numFmtId="0" fontId="14" fillId="4" borderId="3" applyNumberFormat="0">
      <alignment horizontal="right" vertical="top"/>
    </xf>
    <xf numFmtId="0" fontId="14" fillId="5" borderId="3" applyNumberFormat="0">
      <alignment horizontal="right" vertical="top"/>
    </xf>
    <xf numFmtId="0" fontId="14" fillId="0" borderId="2" applyNumberFormat="0">
      <alignment horizontal="right" vertical="top"/>
    </xf>
    <xf numFmtId="0" fontId="14" fillId="0" borderId="2" applyNumberFormat="0">
      <alignment horizontal="right" vertical="top"/>
    </xf>
    <xf numFmtId="0" fontId="14" fillId="6" borderId="3" applyNumberFormat="0">
      <alignment horizontal="right" vertical="top"/>
    </xf>
    <xf numFmtId="0" fontId="14" fillId="0" borderId="2" applyNumberFormat="0">
      <alignment horizontal="right" vertical="top"/>
    </xf>
    <xf numFmtId="49" fontId="3" fillId="9" borderId="2">
      <alignment horizontal="left" vertical="top" wrapText="1"/>
    </xf>
    <xf numFmtId="49" fontId="14" fillId="0" borderId="2">
      <alignment horizontal="left" vertical="top" wrapText="1"/>
    </xf>
    <xf numFmtId="0" fontId="14" fillId="8" borderId="2">
      <alignment horizontal="left" vertical="top" wrapText="1"/>
    </xf>
    <xf numFmtId="0" fontId="14" fillId="0" borderId="2">
      <alignment horizontal="left" vertical="top" wrapText="1"/>
    </xf>
  </cellStyleXfs>
  <cellXfs count="95">
    <xf numFmtId="0" fontId="0" fillId="0" borderId="0" xfId="0"/>
    <xf numFmtId="49" fontId="4" fillId="0" borderId="0" xfId="0" applyNumberFormat="1" applyFont="1"/>
    <xf numFmtId="49" fontId="4" fillId="0" borderId="0" xfId="0" applyNumberFormat="1" applyFont="1" applyAlignment="1">
      <alignment horizontal="center"/>
    </xf>
    <xf numFmtId="4" fontId="4" fillId="0" borderId="0" xfId="0" applyNumberFormat="1" applyFont="1"/>
    <xf numFmtId="164" fontId="4" fillId="0" borderId="0" xfId="0" applyNumberFormat="1" applyFont="1" applyAlignment="1">
      <alignment horizontal="right"/>
    </xf>
    <xf numFmtId="0" fontId="4" fillId="0" borderId="0" xfId="0" applyFont="1"/>
    <xf numFmtId="49" fontId="5" fillId="0" borderId="0" xfId="0" applyNumberFormat="1" applyFont="1" applyFill="1" applyBorder="1" applyAlignment="1">
      <alignment horizontal="center"/>
    </xf>
    <xf numFmtId="49" fontId="5" fillId="0" borderId="0" xfId="0" applyNumberFormat="1" applyFont="1" applyFill="1" applyAlignment="1">
      <alignment horizontal="center"/>
    </xf>
    <xf numFmtId="164" fontId="4" fillId="0" borderId="0" xfId="0" applyNumberFormat="1" applyFont="1" applyFill="1" applyAlignment="1">
      <alignment horizontal="right"/>
    </xf>
    <xf numFmtId="49" fontId="4" fillId="0" borderId="0" xfId="0" applyNumberFormat="1" applyFont="1" applyFill="1" applyBorder="1" applyAlignment="1">
      <alignment horizontal="center" wrapText="1"/>
    </xf>
    <xf numFmtId="49" fontId="4" fillId="0" borderId="0" xfId="0" applyNumberFormat="1" applyFont="1" applyFill="1" applyBorder="1" applyAlignment="1">
      <alignment horizontal="center"/>
    </xf>
    <xf numFmtId="49" fontId="4" fillId="0" borderId="0" xfId="0" applyNumberFormat="1" applyFont="1" applyFill="1" applyBorder="1" applyAlignment="1">
      <alignment horizontal="right"/>
    </xf>
    <xf numFmtId="164" fontId="4" fillId="0" borderId="0" xfId="0" applyNumberFormat="1" applyFont="1" applyFill="1" applyBorder="1" applyAlignment="1">
      <alignment horizontal="right"/>
    </xf>
    <xf numFmtId="49" fontId="6" fillId="0" borderId="4" xfId="0" applyNumberFormat="1" applyFont="1" applyFill="1" applyBorder="1" applyAlignment="1">
      <alignment horizontal="center" vertical="center" wrapText="1"/>
    </xf>
    <xf numFmtId="49" fontId="6" fillId="0" borderId="5" xfId="0" applyNumberFormat="1" applyFont="1" applyFill="1" applyBorder="1" applyAlignment="1">
      <alignment horizontal="center" vertical="center" wrapText="1"/>
    </xf>
    <xf numFmtId="4" fontId="6" fillId="0" borderId="5" xfId="0" applyNumberFormat="1" applyFont="1" applyFill="1" applyBorder="1" applyAlignment="1">
      <alignment horizontal="center" vertical="center" wrapText="1"/>
    </xf>
    <xf numFmtId="164" fontId="6" fillId="0" borderId="5" xfId="0" applyNumberFormat="1" applyFont="1" applyFill="1" applyBorder="1" applyAlignment="1">
      <alignment horizontal="center" vertical="center" wrapText="1"/>
    </xf>
    <xf numFmtId="49" fontId="7" fillId="0" borderId="4" xfId="0" applyNumberFormat="1" applyFont="1" applyBorder="1" applyAlignment="1">
      <alignment horizontal="left"/>
    </xf>
    <xf numFmtId="49" fontId="7" fillId="0" borderId="5" xfId="0" applyNumberFormat="1" applyFont="1" applyBorder="1" applyAlignment="1">
      <alignment horizontal="center"/>
    </xf>
    <xf numFmtId="164" fontId="7" fillId="0" borderId="5" xfId="0" applyNumberFormat="1" applyFont="1" applyFill="1" applyBorder="1" applyAlignment="1">
      <alignment horizontal="center"/>
    </xf>
    <xf numFmtId="164" fontId="7" fillId="0" borderId="5" xfId="0" applyNumberFormat="1" applyFont="1" applyBorder="1" applyAlignment="1">
      <alignment horizontal="center"/>
    </xf>
    <xf numFmtId="0" fontId="8" fillId="0" borderId="0" xfId="0" applyFont="1"/>
    <xf numFmtId="49" fontId="7" fillId="0" borderId="6" xfId="0" applyNumberFormat="1" applyFont="1" applyBorder="1" applyAlignment="1">
      <alignment horizontal="left"/>
    </xf>
    <xf numFmtId="49" fontId="7" fillId="0" borderId="7" xfId="0" applyNumberFormat="1" applyFont="1" applyBorder="1" applyAlignment="1">
      <alignment horizontal="center"/>
    </xf>
    <xf numFmtId="164" fontId="7" fillId="0" borderId="7" xfId="0" applyNumberFormat="1" applyFont="1" applyFill="1" applyBorder="1" applyAlignment="1">
      <alignment horizontal="center"/>
    </xf>
    <xf numFmtId="164" fontId="7" fillId="0" borderId="7" xfId="0" applyNumberFormat="1" applyFont="1" applyBorder="1" applyAlignment="1">
      <alignment horizontal="center"/>
    </xf>
    <xf numFmtId="49" fontId="9" fillId="0" borderId="8" xfId="0" applyNumberFormat="1" applyFont="1" applyBorder="1" applyAlignment="1">
      <alignment horizontal="left" vertical="center" wrapText="1"/>
    </xf>
    <xf numFmtId="49" fontId="9" fillId="0" borderId="1" xfId="0" applyNumberFormat="1" applyFont="1" applyBorder="1" applyAlignment="1">
      <alignment horizontal="center"/>
    </xf>
    <xf numFmtId="164" fontId="9" fillId="0" borderId="1" xfId="0" applyNumberFormat="1" applyFont="1" applyFill="1" applyBorder="1" applyAlignment="1">
      <alignment horizontal="center"/>
    </xf>
    <xf numFmtId="164" fontId="9" fillId="0" borderId="7" xfId="0" applyNumberFormat="1" applyFont="1" applyBorder="1" applyAlignment="1">
      <alignment horizontal="center"/>
    </xf>
    <xf numFmtId="49" fontId="7" fillId="0" borderId="8" xfId="0" applyNumberFormat="1" applyFont="1" applyBorder="1" applyAlignment="1">
      <alignment horizontal="left" vertical="center" wrapText="1"/>
    </xf>
    <xf numFmtId="49" fontId="7" fillId="0" borderId="1" xfId="0" applyNumberFormat="1" applyFont="1" applyBorder="1" applyAlignment="1">
      <alignment horizontal="center"/>
    </xf>
    <xf numFmtId="164" fontId="7" fillId="0" borderId="1" xfId="0" applyNumberFormat="1" applyFont="1" applyFill="1" applyBorder="1" applyAlignment="1">
      <alignment horizontal="center"/>
    </xf>
    <xf numFmtId="49" fontId="7" fillId="0" borderId="9" xfId="0" applyNumberFormat="1" applyFont="1" applyBorder="1" applyAlignment="1">
      <alignment horizontal="left" vertical="center" wrapText="1"/>
    </xf>
    <xf numFmtId="49" fontId="7" fillId="0" borderId="10" xfId="0" applyNumberFormat="1" applyFont="1" applyBorder="1" applyAlignment="1">
      <alignment horizontal="center"/>
    </xf>
    <xf numFmtId="164" fontId="7" fillId="0" borderId="10" xfId="0" applyNumberFormat="1" applyFont="1" applyFill="1" applyBorder="1" applyAlignment="1">
      <alignment horizontal="center"/>
    </xf>
    <xf numFmtId="164" fontId="7" fillId="0" borderId="10" xfId="0" applyNumberFormat="1" applyFont="1" applyBorder="1" applyAlignment="1">
      <alignment horizontal="center"/>
    </xf>
    <xf numFmtId="49" fontId="7" fillId="0" borderId="4" xfId="0" applyNumberFormat="1" applyFont="1" applyBorder="1" applyAlignment="1">
      <alignment horizontal="left" vertical="center" wrapText="1"/>
    </xf>
    <xf numFmtId="49" fontId="7" fillId="0" borderId="6" xfId="0" applyNumberFormat="1" applyFont="1" applyBorder="1" applyAlignment="1">
      <alignment horizontal="left" vertical="center" wrapText="1"/>
    </xf>
    <xf numFmtId="164" fontId="9" fillId="0" borderId="1" xfId="0" applyNumberFormat="1" applyFont="1" applyBorder="1" applyAlignment="1">
      <alignment horizontal="center"/>
    </xf>
    <xf numFmtId="164" fontId="7" fillId="0" borderId="1" xfId="0" applyNumberFormat="1" applyFont="1" applyBorder="1" applyAlignment="1">
      <alignment horizontal="center"/>
    </xf>
    <xf numFmtId="0" fontId="10" fillId="0" borderId="11" xfId="0" applyFont="1" applyBorder="1" applyAlignment="1">
      <alignment horizontal="left" wrapText="1"/>
    </xf>
    <xf numFmtId="49" fontId="9" fillId="0" borderId="1" xfId="0" applyNumberFormat="1" applyFont="1" applyBorder="1" applyAlignment="1" applyProtection="1">
      <alignment horizontal="left" vertical="center" wrapText="1"/>
    </xf>
    <xf numFmtId="0" fontId="9" fillId="0" borderId="1" xfId="0" applyFont="1" applyFill="1" applyBorder="1" applyAlignment="1">
      <alignment horizontal="left" vertical="top" wrapText="1"/>
    </xf>
    <xf numFmtId="49" fontId="9" fillId="0" borderId="1" xfId="0" applyNumberFormat="1" applyFont="1" applyFill="1" applyBorder="1" applyAlignment="1">
      <alignment horizontal="center"/>
    </xf>
    <xf numFmtId="165" fontId="9" fillId="0" borderId="8" xfId="0" applyNumberFormat="1" applyFont="1" applyBorder="1" applyAlignment="1">
      <alignment horizontal="left" vertical="center" wrapText="1"/>
    </xf>
    <xf numFmtId="49" fontId="11" fillId="0" borderId="8" xfId="0" applyNumberFormat="1" applyFont="1" applyBorder="1" applyAlignment="1">
      <alignment horizontal="left" vertical="center" wrapText="1"/>
    </xf>
    <xf numFmtId="49" fontId="11" fillId="0" borderId="1" xfId="0" applyNumberFormat="1" applyFont="1" applyBorder="1" applyAlignment="1">
      <alignment horizontal="center"/>
    </xf>
    <xf numFmtId="164" fontId="11" fillId="0" borderId="1" xfId="0" applyNumberFormat="1" applyFont="1" applyBorder="1" applyAlignment="1">
      <alignment horizontal="center"/>
    </xf>
    <xf numFmtId="164" fontId="11" fillId="0" borderId="1" xfId="0" applyNumberFormat="1" applyFont="1" applyFill="1" applyBorder="1" applyAlignment="1">
      <alignment horizontal="center"/>
    </xf>
    <xf numFmtId="164" fontId="11" fillId="0" borderId="7" xfId="0" applyNumberFormat="1" applyFont="1" applyBorder="1" applyAlignment="1">
      <alignment horizontal="center"/>
    </xf>
    <xf numFmtId="0" fontId="9" fillId="0" borderId="0" xfId="0" applyFont="1" applyAlignment="1">
      <alignment horizontal="left" wrapText="1"/>
    </xf>
    <xf numFmtId="0" fontId="9" fillId="0" borderId="1" xfId="0" applyFont="1" applyBorder="1" applyAlignment="1">
      <alignment horizontal="left" vertical="top" wrapText="1"/>
    </xf>
    <xf numFmtId="0" fontId="9" fillId="0" borderId="12" xfId="0" applyFont="1" applyBorder="1" applyAlignment="1">
      <alignment horizontal="left" wrapText="1"/>
    </xf>
    <xf numFmtId="49" fontId="7" fillId="0" borderId="1" xfId="0" applyNumberFormat="1" applyFont="1" applyBorder="1" applyAlignment="1" applyProtection="1">
      <alignment horizontal="left" vertical="center" wrapText="1"/>
    </xf>
    <xf numFmtId="164" fontId="7" fillId="0" borderId="13" xfId="0" applyNumberFormat="1" applyFont="1" applyFill="1" applyBorder="1" applyAlignment="1">
      <alignment horizontal="center"/>
    </xf>
    <xf numFmtId="164" fontId="9" fillId="0" borderId="13" xfId="0" applyNumberFormat="1" applyFont="1" applyFill="1" applyBorder="1" applyAlignment="1">
      <alignment horizontal="center"/>
    </xf>
    <xf numFmtId="166" fontId="9" fillId="0" borderId="1" xfId="0" applyNumberFormat="1" applyFont="1" applyBorder="1" applyAlignment="1" applyProtection="1">
      <alignment horizontal="left" vertical="center" wrapText="1"/>
    </xf>
    <xf numFmtId="49" fontId="11" fillId="0" borderId="1" xfId="0" applyNumberFormat="1" applyFont="1" applyBorder="1" applyAlignment="1" applyProtection="1">
      <alignment horizontal="left" vertical="center" wrapText="1"/>
    </xf>
    <xf numFmtId="164" fontId="11" fillId="0" borderId="13" xfId="0" applyNumberFormat="1" applyFont="1" applyFill="1" applyBorder="1" applyAlignment="1">
      <alignment horizontal="center"/>
    </xf>
    <xf numFmtId="49" fontId="12" fillId="0" borderId="4" xfId="0" applyNumberFormat="1" applyFont="1" applyBorder="1" applyAlignment="1">
      <alignment horizontal="left" vertical="center" wrapText="1"/>
    </xf>
    <xf numFmtId="49" fontId="12" fillId="0" borderId="14" xfId="0" applyNumberFormat="1" applyFont="1" applyBorder="1" applyAlignment="1">
      <alignment horizontal="center"/>
    </xf>
    <xf numFmtId="164" fontId="12" fillId="0" borderId="14" xfId="0" applyNumberFormat="1" applyFont="1" applyFill="1" applyBorder="1" applyAlignment="1">
      <alignment horizontal="center"/>
    </xf>
    <xf numFmtId="164" fontId="12" fillId="0" borderId="15" xfId="0" applyNumberFormat="1" applyFont="1" applyFill="1" applyBorder="1" applyAlignment="1">
      <alignment horizontal="center"/>
    </xf>
    <xf numFmtId="164" fontId="12" fillId="0" borderId="14" xfId="0" applyNumberFormat="1" applyFont="1" applyBorder="1" applyAlignment="1">
      <alignment horizontal="center"/>
    </xf>
    <xf numFmtId="0" fontId="1" fillId="0" borderId="0" xfId="0" applyFont="1"/>
    <xf numFmtId="49" fontId="7" fillId="0" borderId="1" xfId="0" applyNumberFormat="1" applyFont="1" applyFill="1" applyBorder="1" applyAlignment="1">
      <alignment horizontal="left" vertical="center" wrapText="1"/>
    </xf>
    <xf numFmtId="49" fontId="7" fillId="0" borderId="1" xfId="0" applyNumberFormat="1" applyFont="1" applyFill="1" applyBorder="1" applyAlignment="1">
      <alignment horizontal="left" vertical="center"/>
    </xf>
    <xf numFmtId="49" fontId="7" fillId="0" borderId="1" xfId="0" applyNumberFormat="1" applyFont="1" applyFill="1" applyBorder="1" applyAlignment="1">
      <alignment horizontal="center" vertical="center"/>
    </xf>
    <xf numFmtId="164" fontId="7" fillId="0" borderId="1" xfId="0" applyNumberFormat="1" applyFont="1" applyFill="1" applyBorder="1" applyAlignment="1">
      <alignment horizontal="center" vertical="center"/>
    </xf>
    <xf numFmtId="49" fontId="9" fillId="0" borderId="1" xfId="0" applyNumberFormat="1" applyFont="1" applyFill="1" applyBorder="1" applyAlignment="1">
      <alignment horizontal="left" vertical="center" wrapText="1"/>
    </xf>
    <xf numFmtId="49" fontId="9" fillId="0" borderId="1" xfId="0" applyNumberFormat="1" applyFont="1" applyFill="1" applyBorder="1" applyAlignment="1">
      <alignment horizontal="center" vertical="center"/>
    </xf>
    <xf numFmtId="164" fontId="9" fillId="0" borderId="1" xfId="0" applyNumberFormat="1" applyFont="1" applyFill="1" applyBorder="1" applyAlignment="1">
      <alignment horizontal="center" vertical="center"/>
    </xf>
    <xf numFmtId="0" fontId="9" fillId="0" borderId="0" xfId="0" applyFont="1"/>
    <xf numFmtId="49" fontId="9" fillId="0" borderId="1" xfId="0" applyNumberFormat="1" applyFont="1" applyFill="1" applyBorder="1" applyAlignment="1">
      <alignment horizontal="left" vertical="center"/>
    </xf>
    <xf numFmtId="49" fontId="12" fillId="0" borderId="1" xfId="0" applyNumberFormat="1" applyFont="1" applyFill="1" applyBorder="1" applyAlignment="1">
      <alignment horizontal="left" vertical="center" wrapText="1"/>
    </xf>
    <xf numFmtId="49" fontId="12" fillId="0" borderId="1" xfId="0" applyNumberFormat="1" applyFont="1" applyFill="1" applyBorder="1" applyAlignment="1">
      <alignment horizontal="left" vertical="center"/>
    </xf>
    <xf numFmtId="164" fontId="12" fillId="0" borderId="1" xfId="0" applyNumberFormat="1" applyFont="1" applyFill="1" applyBorder="1" applyAlignment="1">
      <alignment horizontal="center" vertical="center"/>
    </xf>
    <xf numFmtId="164" fontId="11" fillId="0" borderId="1" xfId="0" applyNumberFormat="1" applyFont="1" applyFill="1" applyBorder="1" applyAlignment="1">
      <alignment horizontal="center" vertical="center"/>
    </xf>
    <xf numFmtId="0" fontId="9" fillId="0" borderId="1" xfId="0" applyNumberFormat="1" applyFont="1" applyFill="1" applyBorder="1" applyAlignment="1">
      <alignment horizontal="left" vertical="center" wrapText="1"/>
    </xf>
    <xf numFmtId="49" fontId="9" fillId="0" borderId="0" xfId="0" applyNumberFormat="1" applyFont="1" applyFill="1" applyBorder="1" applyAlignment="1">
      <alignment horizontal="center" vertical="center"/>
    </xf>
    <xf numFmtId="4" fontId="9" fillId="0" borderId="0" xfId="0" applyNumberFormat="1" applyFont="1" applyFill="1" applyBorder="1" applyAlignment="1">
      <alignment horizontal="center" vertical="center"/>
    </xf>
    <xf numFmtId="0" fontId="9" fillId="0" borderId="0" xfId="0" applyFont="1" applyFill="1" applyBorder="1" applyAlignment="1">
      <alignment horizontal="center" vertical="center"/>
    </xf>
    <xf numFmtId="4" fontId="7" fillId="0" borderId="0" xfId="0" applyNumberFormat="1" applyFont="1" applyFill="1" applyBorder="1" applyAlignment="1">
      <alignment horizontal="left" vertical="center"/>
    </xf>
    <xf numFmtId="0" fontId="7" fillId="0" borderId="0" xfId="0" applyFont="1" applyFill="1" applyBorder="1" applyAlignment="1">
      <alignment horizontal="center" vertical="center"/>
    </xf>
    <xf numFmtId="0" fontId="7" fillId="0" borderId="12" xfId="0" applyFont="1" applyBorder="1" applyAlignment="1">
      <alignment horizontal="left" wrapText="1"/>
    </xf>
    <xf numFmtId="0" fontId="9" fillId="0" borderId="12" xfId="0" applyFont="1" applyBorder="1" applyAlignment="1">
      <alignment horizontal="left" vertical="top" wrapText="1"/>
    </xf>
    <xf numFmtId="49" fontId="9" fillId="0" borderId="12" xfId="0" applyNumberFormat="1" applyFont="1" applyBorder="1" applyAlignment="1" applyProtection="1">
      <alignment horizontal="left" vertical="center" wrapText="1"/>
    </xf>
    <xf numFmtId="0" fontId="9" fillId="0" borderId="1" xfId="0" applyFont="1" applyBorder="1" applyAlignment="1">
      <alignment horizontal="justify" vertical="top" wrapText="1"/>
    </xf>
    <xf numFmtId="0" fontId="7" fillId="0" borderId="0" xfId="0" applyFont="1" applyFill="1" applyBorder="1" applyAlignment="1">
      <alignment vertical="center"/>
    </xf>
    <xf numFmtId="164" fontId="13" fillId="0" borderId="0" xfId="0" applyNumberFormat="1" applyFont="1" applyFill="1" applyBorder="1" applyAlignment="1">
      <alignment horizontal="center" vertical="center"/>
    </xf>
    <xf numFmtId="49" fontId="5" fillId="0" borderId="0" xfId="0" applyNumberFormat="1" applyFont="1" applyFill="1" applyBorder="1" applyAlignment="1">
      <alignment horizontal="center"/>
    </xf>
    <xf numFmtId="49" fontId="1" fillId="0" borderId="0" xfId="0" applyNumberFormat="1" applyFont="1" applyFill="1" applyBorder="1" applyAlignment="1">
      <alignment horizontal="right"/>
    </xf>
    <xf numFmtId="49" fontId="7" fillId="0" borderId="1" xfId="0" applyNumberFormat="1" applyFont="1" applyFill="1" applyBorder="1" applyAlignment="1">
      <alignment horizontal="left" vertical="center" wrapText="1"/>
    </xf>
    <xf numFmtId="49" fontId="9" fillId="0" borderId="1" xfId="0" applyNumberFormat="1" applyFont="1" applyFill="1" applyBorder="1" applyAlignment="1">
      <alignment horizontal="left" vertical="center"/>
    </xf>
  </cellXfs>
  <cellStyles count="24">
    <cellStyle name="Данные (редактируемые)" xfId="1"/>
    <cellStyle name="Данные (только для чтения)" xfId="2"/>
    <cellStyle name="Данные для удаления" xfId="3"/>
    <cellStyle name="Заголовки полей" xfId="4"/>
    <cellStyle name="Заголовки полей [печать]" xfId="5"/>
    <cellStyle name="Заголовок меры" xfId="6"/>
    <cellStyle name="Заголовок показателя [печать]" xfId="7"/>
    <cellStyle name="Заголовок показателя константы" xfId="8"/>
    <cellStyle name="Заголовок результата расчета" xfId="9"/>
    <cellStyle name="Заголовок свободного показателя" xfId="10"/>
    <cellStyle name="Значение фильтра" xfId="11"/>
    <cellStyle name="Значение фильтра [печать]" xfId="12"/>
    <cellStyle name="Информация о задаче" xfId="13"/>
    <cellStyle name="Обычный" xfId="0" builtinId="0"/>
    <cellStyle name="Отдельная ячейка" xfId="14"/>
    <cellStyle name="Отдельная ячейка - константа" xfId="15"/>
    <cellStyle name="Отдельная ячейка - константа [печать]" xfId="16"/>
    <cellStyle name="Отдельная ячейка [печать]" xfId="17"/>
    <cellStyle name="Отдельная ячейка-результат" xfId="18"/>
    <cellStyle name="Отдельная ячейка-результат [печать]" xfId="19"/>
    <cellStyle name="Свойства элементов измерения" xfId="20"/>
    <cellStyle name="Свойства элементов измерения [печать]" xfId="21"/>
    <cellStyle name="Элементы осей" xfId="22"/>
    <cellStyle name="Элементы осей [печать]" xfId="23"/>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7F7F"/>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1A1A1A"/>
    </indexedColors>
  </colors>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G178"/>
  <sheetViews>
    <sheetView tabSelected="1" view="pageBreakPreview" zoomScale="90" zoomScaleNormal="90" zoomScaleSheetLayoutView="90" workbookViewId="0">
      <selection activeCell="C28" sqref="C28"/>
    </sheetView>
  </sheetViews>
  <sheetFormatPr defaultRowHeight="12"/>
  <cols>
    <col min="1" max="1" width="57.5703125" style="1" customWidth="1"/>
    <col min="2" max="2" width="29.5703125" style="2" customWidth="1"/>
    <col min="3" max="3" width="14.42578125" style="3" customWidth="1"/>
    <col min="4" max="4" width="14.28515625" style="3" customWidth="1"/>
    <col min="5" max="5" width="14" style="3" customWidth="1"/>
    <col min="6" max="6" width="11" style="3" customWidth="1"/>
    <col min="7" max="7" width="12.140625" style="4" customWidth="1"/>
    <col min="8" max="16384" width="9.140625" style="5"/>
  </cols>
  <sheetData>
    <row r="1" spans="1:7" ht="21">
      <c r="A1" s="91" t="s">
        <v>0</v>
      </c>
      <c r="B1" s="91"/>
      <c r="C1" s="91"/>
      <c r="D1" s="91"/>
      <c r="E1" s="91"/>
      <c r="F1" s="7"/>
      <c r="G1" s="8"/>
    </row>
    <row r="2" spans="1:7" ht="21">
      <c r="A2" s="91" t="s">
        <v>330</v>
      </c>
      <c r="B2" s="91"/>
      <c r="C2" s="91"/>
      <c r="D2" s="91"/>
      <c r="E2" s="91"/>
      <c r="F2" s="6"/>
      <c r="G2" s="8"/>
    </row>
    <row r="3" spans="1:7">
      <c r="A3" s="9"/>
      <c r="B3" s="10"/>
      <c r="C3" s="11"/>
      <c r="D3" s="11"/>
      <c r="E3" s="12"/>
      <c r="F3" s="12"/>
      <c r="G3" s="8"/>
    </row>
    <row r="4" spans="1:7" ht="12.75">
      <c r="A4" s="10"/>
      <c r="B4" s="10"/>
      <c r="C4" s="11"/>
      <c r="D4" s="11"/>
      <c r="E4" s="92" t="s">
        <v>1</v>
      </c>
      <c r="F4" s="92"/>
      <c r="G4" s="92"/>
    </row>
    <row r="5" spans="1:7" ht="78.75" customHeight="1">
      <c r="A5" s="13" t="s">
        <v>2</v>
      </c>
      <c r="B5" s="14" t="s">
        <v>3</v>
      </c>
      <c r="C5" s="15" t="s">
        <v>296</v>
      </c>
      <c r="D5" s="15" t="s">
        <v>331</v>
      </c>
      <c r="E5" s="15" t="s">
        <v>337</v>
      </c>
      <c r="F5" s="14" t="s">
        <v>4</v>
      </c>
      <c r="G5" s="16" t="s">
        <v>338</v>
      </c>
    </row>
    <row r="6" spans="1:7" s="21" customFormat="1" ht="16.5" customHeight="1">
      <c r="A6" s="17" t="s">
        <v>5</v>
      </c>
      <c r="B6" s="18" t="s">
        <v>6</v>
      </c>
      <c r="C6" s="19">
        <f>SUM(C7,C9,C10,C14,C18,C23,C27,C30,C25)</f>
        <v>21183.200000000001</v>
      </c>
      <c r="D6" s="19">
        <f>SUM(D7,D9,D10,D14,D18,D23,D27,D30,D25)</f>
        <v>7479.2</v>
      </c>
      <c r="E6" s="19">
        <f>SUM(E7,E9,E10,E14,E18,E23,E27,E30,E25)</f>
        <v>8004.2000000000007</v>
      </c>
      <c r="F6" s="19">
        <f t="shared" ref="F6:F53" si="0">E6/C6*100</f>
        <v>37.785603685939805</v>
      </c>
      <c r="G6" s="20">
        <f t="shared" ref="G6:G11" si="1">E6/D6*100</f>
        <v>107.01946732270832</v>
      </c>
    </row>
    <row r="7" spans="1:7" s="21" customFormat="1" ht="18" customHeight="1">
      <c r="A7" s="22" t="s">
        <v>7</v>
      </c>
      <c r="B7" s="23" t="s">
        <v>8</v>
      </c>
      <c r="C7" s="24">
        <f>SUM(C8:C8)</f>
        <v>9381</v>
      </c>
      <c r="D7" s="24">
        <f>SUM(D8:D8)</f>
        <v>3429.7</v>
      </c>
      <c r="E7" s="24">
        <f>SUM(E8:E8)</f>
        <v>3459.3</v>
      </c>
      <c r="F7" s="24">
        <f t="shared" si="0"/>
        <v>36.875599616245601</v>
      </c>
      <c r="G7" s="25">
        <f t="shared" si="1"/>
        <v>100.86304924628978</v>
      </c>
    </row>
    <row r="8" spans="1:7" ht="17.25" customHeight="1">
      <c r="A8" s="26" t="s">
        <v>9</v>
      </c>
      <c r="B8" s="27" t="s">
        <v>10</v>
      </c>
      <c r="C8" s="28">
        <v>9381</v>
      </c>
      <c r="D8" s="28">
        <v>3429.7</v>
      </c>
      <c r="E8" s="28">
        <v>3459.3</v>
      </c>
      <c r="F8" s="28">
        <f t="shared" si="0"/>
        <v>36.875599616245601</v>
      </c>
      <c r="G8" s="29">
        <f t="shared" si="1"/>
        <v>100.86304924628978</v>
      </c>
    </row>
    <row r="9" spans="1:7" ht="35.25" customHeight="1">
      <c r="A9" s="30" t="s">
        <v>11</v>
      </c>
      <c r="B9" s="31" t="s">
        <v>12</v>
      </c>
      <c r="C9" s="32">
        <v>1220.5</v>
      </c>
      <c r="D9" s="32">
        <v>482.5</v>
      </c>
      <c r="E9" s="32">
        <v>484</v>
      </c>
      <c r="F9" s="32">
        <f t="shared" si="0"/>
        <v>39.655878738222036</v>
      </c>
      <c r="G9" s="25">
        <f t="shared" si="1"/>
        <v>100.31088082901553</v>
      </c>
    </row>
    <row r="10" spans="1:7" s="21" customFormat="1" ht="17.25" customHeight="1">
      <c r="A10" s="30" t="s">
        <v>13</v>
      </c>
      <c r="B10" s="31" t="s">
        <v>14</v>
      </c>
      <c r="C10" s="32">
        <f>(C11+C12+C13)</f>
        <v>3020</v>
      </c>
      <c r="D10" s="32">
        <f>(D11+D12)</f>
        <v>1612</v>
      </c>
      <c r="E10" s="32">
        <f>(E11+E12)</f>
        <v>1621.8</v>
      </c>
      <c r="F10" s="32">
        <f t="shared" si="0"/>
        <v>53.701986754966889</v>
      </c>
      <c r="G10" s="25">
        <f t="shared" si="1"/>
        <v>100.60794044665012</v>
      </c>
    </row>
    <row r="11" spans="1:7" ht="33.75" customHeight="1">
      <c r="A11" s="26" t="s">
        <v>15</v>
      </c>
      <c r="B11" s="27" t="s">
        <v>16</v>
      </c>
      <c r="C11" s="28">
        <v>1745</v>
      </c>
      <c r="D11" s="28">
        <v>868</v>
      </c>
      <c r="E11" s="28">
        <v>874.9</v>
      </c>
      <c r="F11" s="28">
        <f t="shared" si="0"/>
        <v>50.137535816618907</v>
      </c>
      <c r="G11" s="29">
        <f t="shared" si="1"/>
        <v>100.79493087557603</v>
      </c>
    </row>
    <row r="12" spans="1:7" ht="15.75">
      <c r="A12" s="26" t="s">
        <v>17</v>
      </c>
      <c r="B12" s="27" t="s">
        <v>18</v>
      </c>
      <c r="C12" s="28">
        <v>1267</v>
      </c>
      <c r="D12" s="28">
        <v>744</v>
      </c>
      <c r="E12" s="28">
        <v>746.9</v>
      </c>
      <c r="F12" s="28">
        <f t="shared" si="0"/>
        <v>58.950276243093924</v>
      </c>
      <c r="G12" s="29">
        <f t="shared" ref="G12:G29" si="2">E12/D12*100</f>
        <v>100.38978494623656</v>
      </c>
    </row>
    <row r="13" spans="1:7" ht="22.5" customHeight="1">
      <c r="A13" s="26" t="s">
        <v>19</v>
      </c>
      <c r="B13" s="27" t="s">
        <v>20</v>
      </c>
      <c r="C13" s="28">
        <v>8</v>
      </c>
      <c r="D13" s="28"/>
      <c r="E13" s="28"/>
      <c r="F13" s="28"/>
      <c r="G13" s="29"/>
    </row>
    <row r="14" spans="1:7" s="21" customFormat="1" ht="19.5" customHeight="1">
      <c r="A14" s="30" t="s">
        <v>21</v>
      </c>
      <c r="B14" s="31" t="s">
        <v>22</v>
      </c>
      <c r="C14" s="32">
        <f>(C15+C16+C17)</f>
        <v>660.7</v>
      </c>
      <c r="D14" s="32">
        <f>(D15+D16+D17)</f>
        <v>263.89999999999998</v>
      </c>
      <c r="E14" s="32">
        <f>(E15+E16+E17)</f>
        <v>313.39999999999998</v>
      </c>
      <c r="F14" s="32">
        <f t="shared" si="0"/>
        <v>47.434539125170268</v>
      </c>
      <c r="G14" s="25">
        <f t="shared" si="2"/>
        <v>118.75710496400151</v>
      </c>
    </row>
    <row r="15" spans="1:7" s="21" customFormat="1" ht="48" customHeight="1">
      <c r="A15" s="26" t="s">
        <v>23</v>
      </c>
      <c r="B15" s="27" t="s">
        <v>24</v>
      </c>
      <c r="C15" s="28">
        <v>400</v>
      </c>
      <c r="D15" s="28">
        <v>185</v>
      </c>
      <c r="E15" s="28">
        <v>185.7</v>
      </c>
      <c r="F15" s="28">
        <f t="shared" si="0"/>
        <v>46.424999999999997</v>
      </c>
      <c r="G15" s="29">
        <f t="shared" si="2"/>
        <v>100.37837837837837</v>
      </c>
    </row>
    <row r="16" spans="1:7" s="21" customFormat="1" ht="66.75" customHeight="1">
      <c r="A16" s="26" t="s">
        <v>25</v>
      </c>
      <c r="B16" s="27" t="s">
        <v>26</v>
      </c>
      <c r="C16" s="28">
        <v>10</v>
      </c>
      <c r="D16" s="28"/>
      <c r="E16" s="28"/>
      <c r="F16" s="28">
        <f t="shared" si="0"/>
        <v>0</v>
      </c>
      <c r="G16" s="29"/>
    </row>
    <row r="17" spans="1:7" s="21" customFormat="1" ht="48.75" customHeight="1">
      <c r="A17" s="26" t="s">
        <v>27</v>
      </c>
      <c r="B17" s="27" t="s">
        <v>28</v>
      </c>
      <c r="C17" s="28">
        <v>250.7</v>
      </c>
      <c r="D17" s="28">
        <v>78.900000000000006</v>
      </c>
      <c r="E17" s="28">
        <v>127.7</v>
      </c>
      <c r="F17" s="28">
        <f t="shared" si="0"/>
        <v>50.937375349022737</v>
      </c>
      <c r="G17" s="29">
        <f t="shared" si="2"/>
        <v>161.85044359949302</v>
      </c>
    </row>
    <row r="18" spans="1:7" s="21" customFormat="1" ht="47.25">
      <c r="A18" s="30" t="s">
        <v>29</v>
      </c>
      <c r="B18" s="31" t="s">
        <v>30</v>
      </c>
      <c r="C18" s="32">
        <f>SUM(C19+C22)</f>
        <v>1704</v>
      </c>
      <c r="D18" s="32">
        <f>SUM(D19+D22)</f>
        <v>559.70000000000005</v>
      </c>
      <c r="E18" s="32">
        <f>E19+E22</f>
        <v>561.6</v>
      </c>
      <c r="F18" s="32">
        <f t="shared" si="0"/>
        <v>32.95774647887324</v>
      </c>
      <c r="G18" s="25">
        <f t="shared" si="2"/>
        <v>100.33946757191352</v>
      </c>
    </row>
    <row r="19" spans="1:7" s="21" customFormat="1" ht="96" customHeight="1">
      <c r="A19" s="30" t="s">
        <v>31</v>
      </c>
      <c r="B19" s="31" t="s">
        <v>32</v>
      </c>
      <c r="C19" s="32">
        <f>SUM(C20:C21)</f>
        <v>1513.8</v>
      </c>
      <c r="D19" s="32">
        <f>SUM(D20:D21)</f>
        <v>537</v>
      </c>
      <c r="E19" s="32">
        <f>SUM(E20:E21)</f>
        <v>537.9</v>
      </c>
      <c r="F19" s="32">
        <f t="shared" si="0"/>
        <v>35.533095521204913</v>
      </c>
      <c r="G19" s="25">
        <f t="shared" si="2"/>
        <v>100.16759776536313</v>
      </c>
    </row>
    <row r="20" spans="1:7" ht="78.75">
      <c r="A20" s="26" t="s">
        <v>33</v>
      </c>
      <c r="B20" s="27" t="s">
        <v>34</v>
      </c>
      <c r="C20" s="28">
        <v>1400</v>
      </c>
      <c r="D20" s="28">
        <v>507</v>
      </c>
      <c r="E20" s="28">
        <v>507.3</v>
      </c>
      <c r="F20" s="28">
        <f t="shared" si="0"/>
        <v>36.235714285714288</v>
      </c>
      <c r="G20" s="29">
        <f t="shared" si="2"/>
        <v>100.05917159763314</v>
      </c>
    </row>
    <row r="21" spans="1:7" ht="85.5" customHeight="1">
      <c r="A21" s="26" t="s">
        <v>35</v>
      </c>
      <c r="B21" s="27" t="s">
        <v>36</v>
      </c>
      <c r="C21" s="28">
        <v>113.8</v>
      </c>
      <c r="D21" s="28">
        <v>30</v>
      </c>
      <c r="E21" s="28">
        <v>30.6</v>
      </c>
      <c r="F21" s="28">
        <f t="shared" si="0"/>
        <v>26.889279437609844</v>
      </c>
      <c r="G21" s="29">
        <f t="shared" si="2"/>
        <v>102</v>
      </c>
    </row>
    <row r="22" spans="1:7" ht="96.75" customHeight="1">
      <c r="A22" s="26" t="s">
        <v>37</v>
      </c>
      <c r="B22" s="27" t="s">
        <v>38</v>
      </c>
      <c r="C22" s="28">
        <v>190.2</v>
      </c>
      <c r="D22" s="28">
        <v>22.7</v>
      </c>
      <c r="E22" s="28">
        <v>23.7</v>
      </c>
      <c r="F22" s="28">
        <f t="shared" si="0"/>
        <v>12.460567823343849</v>
      </c>
      <c r="G22" s="29">
        <f t="shared" si="2"/>
        <v>104.40528634361232</v>
      </c>
    </row>
    <row r="23" spans="1:7" s="21" customFormat="1" ht="16.5" customHeight="1">
      <c r="A23" s="30" t="s">
        <v>39</v>
      </c>
      <c r="B23" s="31" t="s">
        <v>40</v>
      </c>
      <c r="C23" s="32">
        <f>C24</f>
        <v>456.7</v>
      </c>
      <c r="D23" s="32">
        <f>D24</f>
        <v>47.6</v>
      </c>
      <c r="E23" s="32">
        <f>SUM(E24)</f>
        <v>50.3</v>
      </c>
      <c r="F23" s="32">
        <f t="shared" si="0"/>
        <v>11.013794613531859</v>
      </c>
      <c r="G23" s="29">
        <f t="shared" si="2"/>
        <v>105.67226890756301</v>
      </c>
    </row>
    <row r="24" spans="1:7" s="21" customFormat="1" ht="23.25" customHeight="1">
      <c r="A24" s="26" t="s">
        <v>41</v>
      </c>
      <c r="B24" s="27" t="s">
        <v>42</v>
      </c>
      <c r="C24" s="28">
        <v>456.7</v>
      </c>
      <c r="D24" s="28">
        <v>47.6</v>
      </c>
      <c r="E24" s="28">
        <v>50.3</v>
      </c>
      <c r="F24" s="28">
        <f t="shared" si="0"/>
        <v>11.013794613531859</v>
      </c>
      <c r="G24" s="29">
        <f t="shared" si="2"/>
        <v>105.67226890756301</v>
      </c>
    </row>
    <row r="25" spans="1:7" s="21" customFormat="1" ht="50.25" customHeight="1">
      <c r="A25" s="30" t="s">
        <v>43</v>
      </c>
      <c r="B25" s="31" t="s">
        <v>44</v>
      </c>
      <c r="C25" s="32">
        <f>SUM(C26)</f>
        <v>820.3</v>
      </c>
      <c r="D25" s="32">
        <f>SUM(D26)</f>
        <v>820.3</v>
      </c>
      <c r="E25" s="32">
        <f>SUM(E26)</f>
        <v>1209.0999999999999</v>
      </c>
      <c r="F25" s="32">
        <f t="shared" si="0"/>
        <v>147.39729367304645</v>
      </c>
      <c r="G25" s="29">
        <f t="shared" si="2"/>
        <v>147.39729367304645</v>
      </c>
    </row>
    <row r="26" spans="1:7" s="21" customFormat="1" ht="31.5">
      <c r="A26" s="26" t="s">
        <v>45</v>
      </c>
      <c r="B26" s="27" t="s">
        <v>46</v>
      </c>
      <c r="C26" s="28">
        <v>820.3</v>
      </c>
      <c r="D26" s="28">
        <v>820.3</v>
      </c>
      <c r="E26" s="28">
        <v>1209.0999999999999</v>
      </c>
      <c r="F26" s="28">
        <f t="shared" si="0"/>
        <v>147.39729367304645</v>
      </c>
      <c r="G26" s="29">
        <f t="shared" si="2"/>
        <v>147.39729367304645</v>
      </c>
    </row>
    <row r="27" spans="1:7" s="21" customFormat="1" ht="31.5">
      <c r="A27" s="30" t="s">
        <v>47</v>
      </c>
      <c r="B27" s="31" t="s">
        <v>48</v>
      </c>
      <c r="C27" s="32">
        <f>C28+C29</f>
        <v>3730</v>
      </c>
      <c r="D27" s="32">
        <f>D28+D29</f>
        <v>230</v>
      </c>
      <c r="E27" s="32">
        <f>E28+E29</f>
        <v>244.6</v>
      </c>
      <c r="F27" s="32">
        <f t="shared" si="0"/>
        <v>6.5576407506702408</v>
      </c>
      <c r="G27" s="29">
        <f t="shared" si="2"/>
        <v>106.34782608695652</v>
      </c>
    </row>
    <row r="28" spans="1:7" s="21" customFormat="1" ht="87.75" customHeight="1">
      <c r="A28" s="26" t="s">
        <v>280</v>
      </c>
      <c r="B28" s="26" t="s">
        <v>281</v>
      </c>
      <c r="C28" s="28">
        <v>3500</v>
      </c>
      <c r="D28" s="32"/>
      <c r="E28" s="32"/>
      <c r="F28" s="32">
        <f t="shared" si="0"/>
        <v>0</v>
      </c>
      <c r="G28" s="29" t="e">
        <f t="shared" si="2"/>
        <v>#DIV/0!</v>
      </c>
    </row>
    <row r="29" spans="1:7" s="21" customFormat="1" ht="47.25">
      <c r="A29" s="26" t="s">
        <v>279</v>
      </c>
      <c r="B29" s="27" t="s">
        <v>49</v>
      </c>
      <c r="C29" s="28">
        <v>230</v>
      </c>
      <c r="D29" s="28">
        <v>230</v>
      </c>
      <c r="E29" s="28">
        <v>244.6</v>
      </c>
      <c r="F29" s="32">
        <f t="shared" si="0"/>
        <v>106.34782608695652</v>
      </c>
      <c r="G29" s="29">
        <f t="shared" si="2"/>
        <v>106.34782608695652</v>
      </c>
    </row>
    <row r="30" spans="1:7" s="21" customFormat="1" ht="16.5" customHeight="1">
      <c r="A30" s="30" t="s">
        <v>50</v>
      </c>
      <c r="B30" s="31" t="s">
        <v>51</v>
      </c>
      <c r="C30" s="32">
        <v>190</v>
      </c>
      <c r="D30" s="32">
        <v>33.5</v>
      </c>
      <c r="E30" s="32">
        <v>60.1</v>
      </c>
      <c r="F30" s="32">
        <f t="shared" si="0"/>
        <v>31.631578947368421</v>
      </c>
      <c r="G30" s="25">
        <f>E30/D30*100</f>
        <v>179.40298507462686</v>
      </c>
    </row>
    <row r="31" spans="1:7" s="21" customFormat="1" ht="16.5" customHeight="1">
      <c r="A31" s="33" t="s">
        <v>52</v>
      </c>
      <c r="B31" s="34" t="s">
        <v>53</v>
      </c>
      <c r="C31" s="35"/>
      <c r="D31" s="35"/>
      <c r="E31" s="35"/>
      <c r="F31" s="35"/>
      <c r="G31" s="36"/>
    </row>
    <row r="32" spans="1:7" s="21" customFormat="1" ht="18.75" customHeight="1">
      <c r="A32" s="37" t="s">
        <v>54</v>
      </c>
      <c r="B32" s="18" t="s">
        <v>55</v>
      </c>
      <c r="C32" s="19">
        <f>C33+C105+C101+C103</f>
        <v>216853</v>
      </c>
      <c r="D32" s="19">
        <f>D33+D105+D101+D103</f>
        <v>92643.000000000015</v>
      </c>
      <c r="E32" s="19">
        <f>E33+E105+E101+E103</f>
        <v>92643.000000000015</v>
      </c>
      <c r="F32" s="19">
        <f t="shared" si="0"/>
        <v>42.72156714456338</v>
      </c>
      <c r="G32" s="20">
        <f t="shared" ref="G32:G42" si="3">E32/D32*100</f>
        <v>100</v>
      </c>
    </row>
    <row r="33" spans="1:7" s="21" customFormat="1" ht="54.75" customHeight="1">
      <c r="A33" s="38" t="s">
        <v>56</v>
      </c>
      <c r="B33" s="23" t="s">
        <v>57</v>
      </c>
      <c r="C33" s="24">
        <f>C34+C44+C54+C99</f>
        <v>217856.7</v>
      </c>
      <c r="D33" s="24">
        <f>D34+D44+D54+D99</f>
        <v>93646.700000000012</v>
      </c>
      <c r="E33" s="24">
        <f>E34+E44+E54+E99</f>
        <v>93646.700000000012</v>
      </c>
      <c r="F33" s="24">
        <f t="shared" si="0"/>
        <v>42.9854578720783</v>
      </c>
      <c r="G33" s="25">
        <f t="shared" si="3"/>
        <v>100</v>
      </c>
    </row>
    <row r="34" spans="1:7" s="21" customFormat="1" ht="31.5">
      <c r="A34" s="30" t="s">
        <v>58</v>
      </c>
      <c r="B34" s="31" t="s">
        <v>59</v>
      </c>
      <c r="C34" s="32">
        <f>C35+C43</f>
        <v>61362.700000000004</v>
      </c>
      <c r="D34" s="32">
        <f>D35+D43</f>
        <v>27325</v>
      </c>
      <c r="E34" s="32">
        <f>E35+E43</f>
        <v>27325</v>
      </c>
      <c r="F34" s="32">
        <f t="shared" si="0"/>
        <v>44.530309129161523</v>
      </c>
      <c r="G34" s="25">
        <f t="shared" si="3"/>
        <v>100</v>
      </c>
    </row>
    <row r="35" spans="1:7" ht="31.5">
      <c r="A35" s="26" t="s">
        <v>60</v>
      </c>
      <c r="B35" s="27" t="s">
        <v>61</v>
      </c>
      <c r="C35" s="39">
        <v>59336.4</v>
      </c>
      <c r="D35" s="39">
        <v>25970.1</v>
      </c>
      <c r="E35" s="39">
        <v>25970.1</v>
      </c>
      <c r="F35" s="28">
        <f t="shared" si="0"/>
        <v>43.76756931664206</v>
      </c>
      <c r="G35" s="29">
        <f t="shared" si="3"/>
        <v>100</v>
      </c>
    </row>
    <row r="36" spans="1:7" ht="23.25" hidden="1" customHeight="1">
      <c r="A36" s="26" t="s">
        <v>62</v>
      </c>
      <c r="B36" s="27" t="s">
        <v>63</v>
      </c>
      <c r="C36" s="39"/>
      <c r="D36" s="39"/>
      <c r="E36" s="39"/>
      <c r="F36" s="28" t="e">
        <f t="shared" si="0"/>
        <v>#DIV/0!</v>
      </c>
      <c r="G36" s="29" t="e">
        <f t="shared" si="3"/>
        <v>#DIV/0!</v>
      </c>
    </row>
    <row r="37" spans="1:7" s="21" customFormat="1" ht="26.25" hidden="1" customHeight="1">
      <c r="A37" s="30" t="s">
        <v>64</v>
      </c>
      <c r="B37" s="31" t="s">
        <v>65</v>
      </c>
      <c r="C37" s="32">
        <f>SUM(C38+C40+C41)</f>
        <v>0</v>
      </c>
      <c r="D37" s="32">
        <f>SUM(D38+D40+D41)</f>
        <v>0</v>
      </c>
      <c r="E37" s="32">
        <f>SUM(E38+E40+E41)</f>
        <v>0</v>
      </c>
      <c r="F37" s="28" t="e">
        <f t="shared" si="0"/>
        <v>#DIV/0!</v>
      </c>
      <c r="G37" s="29" t="e">
        <f t="shared" si="3"/>
        <v>#DIV/0!</v>
      </c>
    </row>
    <row r="38" spans="1:7" s="21" customFormat="1" ht="26.25" hidden="1" customHeight="1">
      <c r="A38" s="26" t="s">
        <v>66</v>
      </c>
      <c r="B38" s="27" t="s">
        <v>67</v>
      </c>
      <c r="C38" s="28"/>
      <c r="D38" s="28"/>
      <c r="E38" s="28"/>
      <c r="F38" s="28" t="e">
        <f t="shared" si="0"/>
        <v>#DIV/0!</v>
      </c>
      <c r="G38" s="29" t="e">
        <f t="shared" si="3"/>
        <v>#DIV/0!</v>
      </c>
    </row>
    <row r="39" spans="1:7" s="21" customFormat="1" ht="26.25" hidden="1" customHeight="1">
      <c r="A39" s="26" t="s">
        <v>68</v>
      </c>
      <c r="B39" s="27" t="s">
        <v>69</v>
      </c>
      <c r="C39" s="28"/>
      <c r="D39" s="28"/>
      <c r="E39" s="28"/>
      <c r="F39" s="28" t="e">
        <f t="shared" si="0"/>
        <v>#DIV/0!</v>
      </c>
      <c r="G39" s="29" t="e">
        <f t="shared" si="3"/>
        <v>#DIV/0!</v>
      </c>
    </row>
    <row r="40" spans="1:7" s="21" customFormat="1" ht="41.25" hidden="1" customHeight="1">
      <c r="A40" s="26" t="s">
        <v>70</v>
      </c>
      <c r="B40" s="27" t="s">
        <v>71</v>
      </c>
      <c r="C40" s="28"/>
      <c r="D40" s="28"/>
      <c r="E40" s="28"/>
      <c r="F40" s="28" t="e">
        <f t="shared" si="0"/>
        <v>#DIV/0!</v>
      </c>
      <c r="G40" s="29" t="e">
        <f t="shared" si="3"/>
        <v>#DIV/0!</v>
      </c>
    </row>
    <row r="41" spans="1:7" ht="22.5" hidden="1" customHeight="1">
      <c r="A41" s="30" t="s">
        <v>72</v>
      </c>
      <c r="B41" s="27" t="s">
        <v>73</v>
      </c>
      <c r="C41" s="40">
        <f>SUM(C42)</f>
        <v>0</v>
      </c>
      <c r="D41" s="40">
        <f>SUM(D42)</f>
        <v>0</v>
      </c>
      <c r="E41" s="40">
        <f>E42</f>
        <v>0</v>
      </c>
      <c r="F41" s="28" t="e">
        <f t="shared" si="0"/>
        <v>#DIV/0!</v>
      </c>
      <c r="G41" s="29" t="e">
        <f t="shared" si="3"/>
        <v>#DIV/0!</v>
      </c>
    </row>
    <row r="42" spans="1:7" ht="19.5" hidden="1" customHeight="1">
      <c r="A42" s="26" t="s">
        <v>74</v>
      </c>
      <c r="B42" s="27" t="s">
        <v>75</v>
      </c>
      <c r="C42" s="39"/>
      <c r="D42" s="39"/>
      <c r="E42" s="39"/>
      <c r="F42" s="28" t="e">
        <f t="shared" si="0"/>
        <v>#DIV/0!</v>
      </c>
      <c r="G42" s="29" t="e">
        <f t="shared" si="3"/>
        <v>#DIV/0!</v>
      </c>
    </row>
    <row r="43" spans="1:7" ht="36" customHeight="1">
      <c r="A43" s="26" t="s">
        <v>62</v>
      </c>
      <c r="B43" s="27" t="s">
        <v>76</v>
      </c>
      <c r="C43" s="39">
        <v>2026.3</v>
      </c>
      <c r="D43" s="39">
        <v>1354.9</v>
      </c>
      <c r="E43" s="39">
        <v>1354.9</v>
      </c>
      <c r="F43" s="28">
        <f>E43/C43*100</f>
        <v>66.865715836746787</v>
      </c>
      <c r="G43" s="29">
        <f>E43/D43*100</f>
        <v>100</v>
      </c>
    </row>
    <row r="44" spans="1:7" ht="31.5">
      <c r="A44" s="30" t="s">
        <v>77</v>
      </c>
      <c r="B44" s="27" t="s">
        <v>78</v>
      </c>
      <c r="C44" s="40">
        <f>C45+C47</f>
        <v>18186.2</v>
      </c>
      <c r="D44" s="40">
        <f>D45+D47</f>
        <v>2819</v>
      </c>
      <c r="E44" s="40">
        <f>E45+E47</f>
        <v>2819</v>
      </c>
      <c r="F44" s="28">
        <f t="shared" si="0"/>
        <v>15.500764315799891</v>
      </c>
      <c r="G44" s="29">
        <f>E44/D44*100</f>
        <v>100</v>
      </c>
    </row>
    <row r="45" spans="1:7" ht="31.5">
      <c r="A45" s="41" t="s">
        <v>79</v>
      </c>
      <c r="B45" s="27" t="s">
        <v>80</v>
      </c>
      <c r="C45" s="39">
        <f>C46</f>
        <v>230.8</v>
      </c>
      <c r="D45" s="39">
        <f t="shared" ref="D45:E45" si="4">D46</f>
        <v>0</v>
      </c>
      <c r="E45" s="39">
        <f t="shared" si="4"/>
        <v>0</v>
      </c>
      <c r="F45" s="28"/>
      <c r="G45" s="29"/>
    </row>
    <row r="46" spans="1:7" ht="61.5" customHeight="1">
      <c r="A46" s="41" t="s">
        <v>326</v>
      </c>
      <c r="B46" s="27" t="s">
        <v>327</v>
      </c>
      <c r="C46" s="39">
        <v>230.8</v>
      </c>
      <c r="D46" s="39"/>
      <c r="E46" s="39"/>
      <c r="F46" s="28"/>
      <c r="G46" s="29"/>
    </row>
    <row r="47" spans="1:7" ht="15.75">
      <c r="A47" s="43" t="s">
        <v>72</v>
      </c>
      <c r="B47" s="44" t="s">
        <v>81</v>
      </c>
      <c r="C47" s="39">
        <f>C48</f>
        <v>17955.400000000001</v>
      </c>
      <c r="D47" s="39">
        <f>D48</f>
        <v>2819</v>
      </c>
      <c r="E47" s="39">
        <f>E48</f>
        <v>2819</v>
      </c>
      <c r="F47" s="28">
        <f t="shared" si="0"/>
        <v>15.700012252581393</v>
      </c>
      <c r="G47" s="29">
        <f t="shared" ref="G47:G52" si="5">E47/D47*100</f>
        <v>100</v>
      </c>
    </row>
    <row r="48" spans="1:7" ht="15.75">
      <c r="A48" s="43" t="s">
        <v>74</v>
      </c>
      <c r="B48" s="44" t="s">
        <v>82</v>
      </c>
      <c r="C48" s="39">
        <f>C49+C51+C52+C53+C50</f>
        <v>17955.400000000001</v>
      </c>
      <c r="D48" s="39">
        <f>D49+D51+D52+D53+D50</f>
        <v>2819</v>
      </c>
      <c r="E48" s="39">
        <f>E49+E51+E52+E53</f>
        <v>2819</v>
      </c>
      <c r="F48" s="28">
        <f t="shared" si="0"/>
        <v>15.700012252581393</v>
      </c>
      <c r="G48" s="29">
        <f t="shared" si="5"/>
        <v>100</v>
      </c>
    </row>
    <row r="49" spans="1:7" ht="82.5" customHeight="1">
      <c r="A49" s="42" t="s">
        <v>311</v>
      </c>
      <c r="B49" s="44" t="s">
        <v>310</v>
      </c>
      <c r="C49" s="39">
        <v>2820.3</v>
      </c>
      <c r="D49" s="39">
        <v>940.1</v>
      </c>
      <c r="E49" s="39">
        <v>940.1</v>
      </c>
      <c r="F49" s="28">
        <f t="shared" si="0"/>
        <v>33.333333333333329</v>
      </c>
      <c r="G49" s="29">
        <f t="shared" si="5"/>
        <v>100</v>
      </c>
    </row>
    <row r="50" spans="1:7" ht="47.25">
      <c r="A50" s="87" t="s">
        <v>324</v>
      </c>
      <c r="B50" s="44" t="s">
        <v>325</v>
      </c>
      <c r="C50" s="39">
        <v>2815.2</v>
      </c>
      <c r="D50" s="39"/>
      <c r="E50" s="39"/>
      <c r="F50" s="28"/>
      <c r="G50" s="29"/>
    </row>
    <row r="51" spans="1:7" ht="86.25" customHeight="1">
      <c r="A51" s="26" t="s">
        <v>313</v>
      </c>
      <c r="B51" s="27" t="s">
        <v>312</v>
      </c>
      <c r="C51" s="39">
        <v>4665.8999999999996</v>
      </c>
      <c r="D51" s="39">
        <v>1555.3</v>
      </c>
      <c r="E51" s="39">
        <v>1555.3</v>
      </c>
      <c r="F51" s="28">
        <f t="shared" si="0"/>
        <v>33.333333333333336</v>
      </c>
      <c r="G51" s="29">
        <f t="shared" si="5"/>
        <v>100</v>
      </c>
    </row>
    <row r="52" spans="1:7" ht="50.25" customHeight="1">
      <c r="A52" s="26" t="s">
        <v>315</v>
      </c>
      <c r="B52" s="27" t="s">
        <v>314</v>
      </c>
      <c r="C52" s="39">
        <v>654</v>
      </c>
      <c r="D52" s="39">
        <v>323.60000000000002</v>
      </c>
      <c r="E52" s="39">
        <v>323.60000000000002</v>
      </c>
      <c r="F52" s="28">
        <f t="shared" si="0"/>
        <v>49.480122324159026</v>
      </c>
      <c r="G52" s="29">
        <f t="shared" si="5"/>
        <v>100</v>
      </c>
    </row>
    <row r="53" spans="1:7" ht="96" customHeight="1">
      <c r="A53" s="45" t="s">
        <v>316</v>
      </c>
      <c r="B53" s="27" t="s">
        <v>323</v>
      </c>
      <c r="C53" s="39">
        <v>7000</v>
      </c>
      <c r="D53" s="39"/>
      <c r="E53" s="39"/>
      <c r="F53" s="28">
        <f t="shared" si="0"/>
        <v>0</v>
      </c>
      <c r="G53" s="29"/>
    </row>
    <row r="54" spans="1:7" s="21" customFormat="1" ht="31.5">
      <c r="A54" s="30" t="s">
        <v>83</v>
      </c>
      <c r="B54" s="31" t="s">
        <v>84</v>
      </c>
      <c r="C54" s="32">
        <f>C55+C56+C92+C94+C96+C98+C91+C93+C97+C95</f>
        <v>138307.79999999999</v>
      </c>
      <c r="D54" s="32">
        <f>D55+D56+D92+D94+D96+D98+D91+D93+D97+D95</f>
        <v>63502.700000000012</v>
      </c>
      <c r="E54" s="32">
        <f>E55+E56+E92+E94+E96+E98+E91+E93+E97+E95</f>
        <v>63502.700000000012</v>
      </c>
      <c r="F54" s="32">
        <f>E54/C54*100</f>
        <v>45.914041001302905</v>
      </c>
      <c r="G54" s="25">
        <f>E54/D54*100</f>
        <v>100</v>
      </c>
    </row>
    <row r="55" spans="1:7" ht="78.75">
      <c r="A55" s="26" t="s">
        <v>85</v>
      </c>
      <c r="B55" s="27" t="s">
        <v>86</v>
      </c>
      <c r="C55" s="39">
        <v>3677.8</v>
      </c>
      <c r="D55" s="39">
        <v>3268.3</v>
      </c>
      <c r="E55" s="39">
        <v>3268.3</v>
      </c>
      <c r="F55" s="28">
        <f>E55/C55*100</f>
        <v>88.865626189569852</v>
      </c>
      <c r="G55" s="29">
        <f>E55/D55*100</f>
        <v>100</v>
      </c>
    </row>
    <row r="56" spans="1:7" ht="31.5">
      <c r="A56" s="46" t="s">
        <v>87</v>
      </c>
      <c r="B56" s="47" t="s">
        <v>88</v>
      </c>
      <c r="C56" s="48">
        <f>C58+C59+C60+C61+C67+C68+C69+C70+C71+C72+C73+C74+C75+C76+C77+C78+C79+C80+C81+C82+C83+C84+C85+C86+C87+C88+C89+C90+C62+C63+C64+C65+C66</f>
        <v>118554.29999999997</v>
      </c>
      <c r="D56" s="48">
        <f>D58+D59+D60+D61+D67+D68+D69+D70+D71+D72+D73+D74+D75+D76+D77+D78+D79+D80+D81+D82+D83+D84+D85+D86+D87+D88+D89+D90+D62+D63+D64+D65+D66</f>
        <v>52263.500000000007</v>
      </c>
      <c r="E56" s="48">
        <f>E58+E59+E60+E61+E67+E68+E69+E70+E71+E72+E73+E74+E75+E76+E77+E78+E79+E80+E81+E82+E83+E84+E85+E86+E87+E88+E89+E90+E62+E63+E64+E65+E66</f>
        <v>52263.500000000007</v>
      </c>
      <c r="F56" s="49">
        <f>E56/C56*100</f>
        <v>44.084018884173766</v>
      </c>
      <c r="G56" s="50">
        <f>E56/D56*100</f>
        <v>100</v>
      </c>
    </row>
    <row r="57" spans="1:7" ht="37.5" hidden="1" customHeight="1">
      <c r="A57" s="51" t="s">
        <v>89</v>
      </c>
      <c r="B57" s="27" t="s">
        <v>90</v>
      </c>
      <c r="C57" s="39"/>
      <c r="D57" s="39"/>
      <c r="E57" s="39"/>
      <c r="F57" s="49" t="e">
        <f>E57/C57*100</f>
        <v>#DIV/0!</v>
      </c>
      <c r="G57" s="50" t="e">
        <f t="shared" ref="G57:G59" si="6">E57/D57*100</f>
        <v>#DIV/0!</v>
      </c>
    </row>
    <row r="58" spans="1:7" ht="66.75" customHeight="1">
      <c r="A58" s="52" t="s">
        <v>91</v>
      </c>
      <c r="B58" s="44" t="s">
        <v>92</v>
      </c>
      <c r="C58" s="28">
        <v>2.1</v>
      </c>
      <c r="D58" s="28"/>
      <c r="E58" s="39"/>
      <c r="F58" s="49">
        <f>E58/C58*100</f>
        <v>0</v>
      </c>
      <c r="G58" s="50"/>
    </row>
    <row r="59" spans="1:7" ht="78.75">
      <c r="A59" s="52" t="s">
        <v>93</v>
      </c>
      <c r="B59" s="44" t="s">
        <v>94</v>
      </c>
      <c r="C59" s="28">
        <v>730.5</v>
      </c>
      <c r="D59" s="28">
        <v>120</v>
      </c>
      <c r="E59" s="39">
        <v>120</v>
      </c>
      <c r="F59" s="29">
        <f t="shared" ref="F59:F69" si="7">E59/C59*100</f>
        <v>16.427104722792606</v>
      </c>
      <c r="G59" s="50">
        <f t="shared" si="6"/>
        <v>100</v>
      </c>
    </row>
    <row r="60" spans="1:7" ht="83.25" customHeight="1">
      <c r="A60" s="52" t="s">
        <v>95</v>
      </c>
      <c r="B60" s="44" t="s">
        <v>96</v>
      </c>
      <c r="C60" s="28">
        <v>4417.2</v>
      </c>
      <c r="D60" s="28">
        <v>1999.4</v>
      </c>
      <c r="E60" s="39">
        <v>1999.4</v>
      </c>
      <c r="F60" s="29">
        <f t="shared" si="7"/>
        <v>45.263968124603828</v>
      </c>
      <c r="G60" s="29">
        <f t="shared" ref="G60:G87" si="8">E60/D60*100</f>
        <v>100</v>
      </c>
    </row>
    <row r="61" spans="1:7" ht="50.25" customHeight="1">
      <c r="A61" s="52" t="s">
        <v>97</v>
      </c>
      <c r="B61" s="44" t="s">
        <v>98</v>
      </c>
      <c r="C61" s="28">
        <v>211.5</v>
      </c>
      <c r="D61" s="28">
        <v>50</v>
      </c>
      <c r="E61" s="39">
        <v>50</v>
      </c>
      <c r="F61" s="29">
        <f t="shared" si="7"/>
        <v>23.640661938534279</v>
      </c>
      <c r="G61" s="29">
        <f t="shared" si="8"/>
        <v>100</v>
      </c>
    </row>
    <row r="62" spans="1:7" ht="69" customHeight="1">
      <c r="A62" s="52" t="s">
        <v>99</v>
      </c>
      <c r="B62" s="44" t="s">
        <v>100</v>
      </c>
      <c r="C62" s="28">
        <v>30.5</v>
      </c>
      <c r="D62" s="28">
        <v>3</v>
      </c>
      <c r="E62" s="39">
        <v>3</v>
      </c>
      <c r="F62" s="29">
        <f t="shared" si="7"/>
        <v>9.8360655737704921</v>
      </c>
      <c r="G62" s="29">
        <f t="shared" si="8"/>
        <v>100</v>
      </c>
    </row>
    <row r="63" spans="1:7" ht="54" customHeight="1">
      <c r="A63" s="52" t="s">
        <v>318</v>
      </c>
      <c r="B63" s="44" t="s">
        <v>317</v>
      </c>
      <c r="C63" s="28">
        <v>1501.4</v>
      </c>
      <c r="D63" s="28">
        <v>1501.4</v>
      </c>
      <c r="E63" s="39">
        <v>1501.4</v>
      </c>
      <c r="F63" s="29">
        <f t="shared" si="7"/>
        <v>100</v>
      </c>
      <c r="G63" s="29">
        <f t="shared" si="8"/>
        <v>100</v>
      </c>
    </row>
    <row r="64" spans="1:7" ht="79.5" customHeight="1">
      <c r="A64" s="52" t="s">
        <v>305</v>
      </c>
      <c r="B64" s="44" t="s">
        <v>299</v>
      </c>
      <c r="C64" s="28">
        <v>2374.1999999999998</v>
      </c>
      <c r="D64" s="28">
        <v>989.2</v>
      </c>
      <c r="E64" s="39">
        <v>989.2</v>
      </c>
      <c r="F64" s="29">
        <f t="shared" si="7"/>
        <v>41.664560694128554</v>
      </c>
      <c r="G64" s="29">
        <f t="shared" si="8"/>
        <v>100</v>
      </c>
    </row>
    <row r="65" spans="1:7" ht="78.75" customHeight="1">
      <c r="A65" s="52" t="s">
        <v>306</v>
      </c>
      <c r="B65" s="44" t="s">
        <v>300</v>
      </c>
      <c r="C65" s="28">
        <v>1.9</v>
      </c>
      <c r="D65" s="28">
        <v>1.9</v>
      </c>
      <c r="E65" s="39">
        <v>1.9</v>
      </c>
      <c r="F65" s="29">
        <f t="shared" si="7"/>
        <v>100</v>
      </c>
      <c r="G65" s="29">
        <f t="shared" si="8"/>
        <v>100</v>
      </c>
    </row>
    <row r="66" spans="1:7" ht="68.25" customHeight="1">
      <c r="A66" s="52" t="s">
        <v>319</v>
      </c>
      <c r="B66" s="44" t="s">
        <v>320</v>
      </c>
      <c r="C66" s="28">
        <v>17.3</v>
      </c>
      <c r="D66" s="28">
        <v>17.3</v>
      </c>
      <c r="E66" s="39">
        <v>17.3</v>
      </c>
      <c r="F66" s="29">
        <f t="shared" si="7"/>
        <v>100</v>
      </c>
      <c r="G66" s="29">
        <f t="shared" si="8"/>
        <v>100</v>
      </c>
    </row>
    <row r="67" spans="1:7" ht="64.5" customHeight="1">
      <c r="A67" s="52" t="s">
        <v>101</v>
      </c>
      <c r="B67" s="44" t="s">
        <v>102</v>
      </c>
      <c r="C67" s="28">
        <v>52813.1</v>
      </c>
      <c r="D67" s="28">
        <v>25284.7</v>
      </c>
      <c r="E67" s="39">
        <v>25284.7</v>
      </c>
      <c r="F67" s="29">
        <f t="shared" si="7"/>
        <v>47.875811115045323</v>
      </c>
      <c r="G67" s="29">
        <f t="shared" si="8"/>
        <v>100</v>
      </c>
    </row>
    <row r="68" spans="1:7" ht="80.25" customHeight="1">
      <c r="A68" s="52" t="s">
        <v>103</v>
      </c>
      <c r="B68" s="44" t="s">
        <v>104</v>
      </c>
      <c r="C68" s="28">
        <v>8.5</v>
      </c>
      <c r="D68" s="28">
        <v>2.1</v>
      </c>
      <c r="E68" s="39">
        <v>2.1</v>
      </c>
      <c r="F68" s="29">
        <f t="shared" si="7"/>
        <v>24.705882352941178</v>
      </c>
      <c r="G68" s="29">
        <f t="shared" si="8"/>
        <v>100</v>
      </c>
    </row>
    <row r="69" spans="1:7" ht="80.25" customHeight="1">
      <c r="A69" s="52" t="s">
        <v>105</v>
      </c>
      <c r="B69" s="44" t="s">
        <v>106</v>
      </c>
      <c r="C69" s="28">
        <v>347.1</v>
      </c>
      <c r="D69" s="28">
        <v>145</v>
      </c>
      <c r="E69" s="39">
        <v>145</v>
      </c>
      <c r="F69" s="29">
        <f t="shared" si="7"/>
        <v>41.774704696053007</v>
      </c>
      <c r="G69" s="29">
        <f t="shared" si="8"/>
        <v>100</v>
      </c>
    </row>
    <row r="70" spans="1:7" ht="63">
      <c r="A70" s="52" t="s">
        <v>108</v>
      </c>
      <c r="B70" s="44" t="s">
        <v>109</v>
      </c>
      <c r="C70" s="28">
        <v>14297</v>
      </c>
      <c r="D70" s="28">
        <v>5505</v>
      </c>
      <c r="E70" s="39">
        <v>5505</v>
      </c>
      <c r="F70" s="29">
        <f t="shared" ref="F70:F75" si="9">E70/C70*100</f>
        <v>38.50458138070924</v>
      </c>
      <c r="G70" s="29">
        <f t="shared" si="8"/>
        <v>100</v>
      </c>
    </row>
    <row r="71" spans="1:7" ht="113.25" customHeight="1">
      <c r="A71" s="52" t="s">
        <v>110</v>
      </c>
      <c r="B71" s="44" t="s">
        <v>111</v>
      </c>
      <c r="C71" s="28">
        <v>24.3</v>
      </c>
      <c r="D71" s="28">
        <v>6</v>
      </c>
      <c r="E71" s="39">
        <v>6</v>
      </c>
      <c r="F71" s="29">
        <f t="shared" si="9"/>
        <v>24.691358024691358</v>
      </c>
      <c r="G71" s="29">
        <f t="shared" si="8"/>
        <v>100</v>
      </c>
    </row>
    <row r="72" spans="1:7" ht="115.5" customHeight="1">
      <c r="A72" s="52" t="s">
        <v>112</v>
      </c>
      <c r="B72" s="44" t="s">
        <v>113</v>
      </c>
      <c r="C72" s="28">
        <v>246.6</v>
      </c>
      <c r="D72" s="28">
        <v>105</v>
      </c>
      <c r="E72" s="39">
        <v>105</v>
      </c>
      <c r="F72" s="29">
        <f t="shared" si="9"/>
        <v>42.579075425790755</v>
      </c>
      <c r="G72" s="29">
        <f t="shared" si="8"/>
        <v>100</v>
      </c>
    </row>
    <row r="73" spans="1:7" ht="128.25" customHeight="1">
      <c r="A73" s="52" t="s">
        <v>114</v>
      </c>
      <c r="B73" s="44" t="s">
        <v>115</v>
      </c>
      <c r="C73" s="28">
        <v>80.400000000000006</v>
      </c>
      <c r="D73" s="28">
        <v>52.1</v>
      </c>
      <c r="E73" s="39">
        <v>52.1</v>
      </c>
      <c r="F73" s="29">
        <f t="shared" si="9"/>
        <v>64.800995024875618</v>
      </c>
      <c r="G73" s="29">
        <f t="shared" si="8"/>
        <v>100</v>
      </c>
    </row>
    <row r="74" spans="1:7" ht="256.5" customHeight="1">
      <c r="A74" s="52" t="s">
        <v>116</v>
      </c>
      <c r="B74" s="44" t="s">
        <v>117</v>
      </c>
      <c r="C74" s="28">
        <v>5300</v>
      </c>
      <c r="D74" s="28">
        <v>2990</v>
      </c>
      <c r="E74" s="39">
        <v>2990</v>
      </c>
      <c r="F74" s="29">
        <f t="shared" si="9"/>
        <v>56.415094339622641</v>
      </c>
      <c r="G74" s="29">
        <f t="shared" si="8"/>
        <v>100</v>
      </c>
    </row>
    <row r="75" spans="1:7" ht="118.5" customHeight="1">
      <c r="A75" s="88" t="s">
        <v>328</v>
      </c>
      <c r="B75" s="44" t="s">
        <v>329</v>
      </c>
      <c r="C75" s="28">
        <v>18.100000000000001</v>
      </c>
      <c r="D75" s="28">
        <v>7.5</v>
      </c>
      <c r="E75" s="39">
        <v>7.5</v>
      </c>
      <c r="F75" s="29">
        <f t="shared" si="9"/>
        <v>41.436464088397784</v>
      </c>
      <c r="G75" s="29">
        <f t="shared" si="8"/>
        <v>100</v>
      </c>
    </row>
    <row r="76" spans="1:7" ht="69" customHeight="1">
      <c r="A76" s="52" t="s">
        <v>118</v>
      </c>
      <c r="B76" s="44" t="s">
        <v>119</v>
      </c>
      <c r="C76" s="28">
        <v>427</v>
      </c>
      <c r="D76" s="28">
        <v>166.8</v>
      </c>
      <c r="E76" s="39">
        <v>166.8</v>
      </c>
      <c r="F76" s="29">
        <f t="shared" ref="F76:F85" si="10">E76/C76*100</f>
        <v>39.063231850117099</v>
      </c>
      <c r="G76" s="29">
        <f t="shared" si="8"/>
        <v>100</v>
      </c>
    </row>
    <row r="77" spans="1:7" ht="64.5" customHeight="1">
      <c r="A77" s="52" t="s">
        <v>120</v>
      </c>
      <c r="B77" s="44" t="s">
        <v>121</v>
      </c>
      <c r="C77" s="28">
        <v>480.9</v>
      </c>
      <c r="D77" s="28">
        <v>188</v>
      </c>
      <c r="E77" s="39">
        <v>188</v>
      </c>
      <c r="F77" s="29">
        <f t="shared" si="10"/>
        <v>39.093366604283638</v>
      </c>
      <c r="G77" s="29">
        <f t="shared" si="8"/>
        <v>100</v>
      </c>
    </row>
    <row r="78" spans="1:7" ht="126.75" customHeight="1">
      <c r="A78" s="52" t="s">
        <v>122</v>
      </c>
      <c r="B78" s="44" t="s">
        <v>123</v>
      </c>
      <c r="C78" s="28">
        <v>10405</v>
      </c>
      <c r="D78" s="28">
        <v>3084</v>
      </c>
      <c r="E78" s="39">
        <v>3084</v>
      </c>
      <c r="F78" s="29">
        <f t="shared" si="10"/>
        <v>29.639596347909659</v>
      </c>
      <c r="G78" s="29">
        <f t="shared" si="8"/>
        <v>100</v>
      </c>
    </row>
    <row r="79" spans="1:7" ht="147" customHeight="1">
      <c r="A79" s="52" t="s">
        <v>124</v>
      </c>
      <c r="B79" s="44" t="s">
        <v>125</v>
      </c>
      <c r="C79" s="28">
        <v>256.89999999999998</v>
      </c>
      <c r="D79" s="28">
        <v>128.69999999999999</v>
      </c>
      <c r="E79" s="39">
        <v>128.69999999999999</v>
      </c>
      <c r="F79" s="29">
        <f t="shared" si="10"/>
        <v>50.097314130011682</v>
      </c>
      <c r="G79" s="29">
        <f t="shared" si="8"/>
        <v>100</v>
      </c>
    </row>
    <row r="80" spans="1:7" ht="115.5" customHeight="1">
      <c r="A80" s="52" t="s">
        <v>126</v>
      </c>
      <c r="B80" s="44" t="s">
        <v>127</v>
      </c>
      <c r="C80" s="28">
        <v>99.7</v>
      </c>
      <c r="D80" s="28">
        <v>25.3</v>
      </c>
      <c r="E80" s="39">
        <v>25.3</v>
      </c>
      <c r="F80" s="29">
        <f t="shared" si="10"/>
        <v>25.376128385155468</v>
      </c>
      <c r="G80" s="29">
        <f t="shared" si="8"/>
        <v>100</v>
      </c>
    </row>
    <row r="81" spans="1:7" ht="149.25" customHeight="1">
      <c r="A81" s="52" t="s">
        <v>128</v>
      </c>
      <c r="B81" s="44" t="s">
        <v>129</v>
      </c>
      <c r="C81" s="28">
        <v>9816.9</v>
      </c>
      <c r="D81" s="28">
        <v>4130.6000000000004</v>
      </c>
      <c r="E81" s="39">
        <v>4130.6000000000004</v>
      </c>
      <c r="F81" s="29">
        <f t="shared" si="10"/>
        <v>42.076419236215102</v>
      </c>
      <c r="G81" s="29">
        <f t="shared" si="8"/>
        <v>100</v>
      </c>
    </row>
    <row r="82" spans="1:7" ht="99.75" customHeight="1">
      <c r="A82" s="52" t="s">
        <v>130</v>
      </c>
      <c r="B82" s="44" t="s">
        <v>131</v>
      </c>
      <c r="C82" s="28">
        <v>158.1</v>
      </c>
      <c r="D82" s="28">
        <v>54</v>
      </c>
      <c r="E82" s="39">
        <v>54</v>
      </c>
      <c r="F82" s="29">
        <f t="shared" si="10"/>
        <v>34.155597722960152</v>
      </c>
      <c r="G82" s="29">
        <f t="shared" si="8"/>
        <v>100</v>
      </c>
    </row>
    <row r="83" spans="1:7" ht="81" customHeight="1">
      <c r="A83" s="52" t="s">
        <v>132</v>
      </c>
      <c r="B83" s="44" t="s">
        <v>133</v>
      </c>
      <c r="C83" s="28">
        <v>423</v>
      </c>
      <c r="D83" s="28">
        <v>133.30000000000001</v>
      </c>
      <c r="E83" s="39">
        <v>133.30000000000001</v>
      </c>
      <c r="F83" s="29">
        <f t="shared" si="10"/>
        <v>31.513002364066196</v>
      </c>
      <c r="G83" s="29">
        <f t="shared" si="8"/>
        <v>100</v>
      </c>
    </row>
    <row r="84" spans="1:7" ht="70.5" customHeight="1">
      <c r="A84" s="52" t="s">
        <v>134</v>
      </c>
      <c r="B84" s="44" t="s">
        <v>135</v>
      </c>
      <c r="C84" s="28">
        <v>6.2</v>
      </c>
      <c r="D84" s="28">
        <v>6.2</v>
      </c>
      <c r="E84" s="39">
        <v>6.2</v>
      </c>
      <c r="F84" s="29">
        <f t="shared" si="10"/>
        <v>100</v>
      </c>
      <c r="G84" s="29">
        <f t="shared" si="8"/>
        <v>100</v>
      </c>
    </row>
    <row r="85" spans="1:7" ht="63" customHeight="1">
      <c r="A85" s="52" t="s">
        <v>136</v>
      </c>
      <c r="B85" s="44" t="s">
        <v>137</v>
      </c>
      <c r="C85" s="28">
        <v>2750.9</v>
      </c>
      <c r="D85" s="28">
        <v>1172.8</v>
      </c>
      <c r="E85" s="39">
        <v>1172.8</v>
      </c>
      <c r="F85" s="29">
        <f t="shared" si="10"/>
        <v>42.633320004362204</v>
      </c>
      <c r="G85" s="29">
        <f t="shared" si="8"/>
        <v>100</v>
      </c>
    </row>
    <row r="86" spans="1:7" ht="98.25" customHeight="1">
      <c r="A86" s="52" t="s">
        <v>138</v>
      </c>
      <c r="B86" s="44" t="s">
        <v>139</v>
      </c>
      <c r="C86" s="28"/>
      <c r="D86" s="28"/>
      <c r="E86" s="39"/>
      <c r="F86" s="29"/>
      <c r="G86" s="29"/>
    </row>
    <row r="87" spans="1:7" ht="50.25" customHeight="1">
      <c r="A87" s="52" t="s">
        <v>140</v>
      </c>
      <c r="B87" s="44" t="s">
        <v>141</v>
      </c>
      <c r="C87" s="28">
        <v>1640.5</v>
      </c>
      <c r="D87" s="28">
        <v>984.3</v>
      </c>
      <c r="E87" s="39">
        <v>984.3</v>
      </c>
      <c r="F87" s="29">
        <f t="shared" ref="F87:F93" si="11">E87/C87*100</f>
        <v>60</v>
      </c>
      <c r="G87" s="29">
        <f t="shared" si="8"/>
        <v>100</v>
      </c>
    </row>
    <row r="88" spans="1:7" ht="66.75" customHeight="1">
      <c r="A88" s="52" t="s">
        <v>142</v>
      </c>
      <c r="B88" s="44" t="s">
        <v>143</v>
      </c>
      <c r="C88" s="28">
        <v>99.4</v>
      </c>
      <c r="D88" s="28"/>
      <c r="E88" s="39"/>
      <c r="F88" s="29">
        <f t="shared" si="11"/>
        <v>0</v>
      </c>
      <c r="G88" s="29"/>
    </row>
    <row r="89" spans="1:7" ht="78.75">
      <c r="A89" s="52" t="s">
        <v>144</v>
      </c>
      <c r="B89" s="44" t="s">
        <v>145</v>
      </c>
      <c r="C89" s="28">
        <v>9566.6</v>
      </c>
      <c r="D89" s="28">
        <v>3409.5</v>
      </c>
      <c r="E89" s="39">
        <v>3409.5</v>
      </c>
      <c r="F89" s="29">
        <f t="shared" si="11"/>
        <v>35.639621182029138</v>
      </c>
      <c r="G89" s="29">
        <f t="shared" ref="G89:G98" si="12">E89/D89*100</f>
        <v>100</v>
      </c>
    </row>
    <row r="90" spans="1:7" ht="79.5" customHeight="1">
      <c r="A90" s="52" t="s">
        <v>146</v>
      </c>
      <c r="B90" s="44" t="s">
        <v>147</v>
      </c>
      <c r="C90" s="28">
        <v>1.5</v>
      </c>
      <c r="D90" s="28">
        <v>0.4</v>
      </c>
      <c r="E90" s="39">
        <v>0.4</v>
      </c>
      <c r="F90" s="29">
        <f t="shared" si="11"/>
        <v>26.666666666666668</v>
      </c>
      <c r="G90" s="29">
        <f t="shared" si="12"/>
        <v>100</v>
      </c>
    </row>
    <row r="91" spans="1:7" ht="79.5" customHeight="1">
      <c r="A91" s="86" t="s">
        <v>307</v>
      </c>
      <c r="B91" s="44" t="s">
        <v>301</v>
      </c>
      <c r="C91" s="28">
        <v>5643.2</v>
      </c>
      <c r="D91" s="28">
        <v>3359.6</v>
      </c>
      <c r="E91" s="39">
        <v>3359.6</v>
      </c>
      <c r="F91" s="29">
        <f t="shared" si="11"/>
        <v>59.533597958605043</v>
      </c>
      <c r="G91" s="29">
        <f t="shared" si="12"/>
        <v>100</v>
      </c>
    </row>
    <row r="92" spans="1:7" ht="78.75" customHeight="1">
      <c r="A92" s="53" t="s">
        <v>107</v>
      </c>
      <c r="B92" s="27" t="s">
        <v>302</v>
      </c>
      <c r="C92" s="39">
        <v>3187.6</v>
      </c>
      <c r="D92" s="39">
        <v>1397.9</v>
      </c>
      <c r="E92" s="39">
        <v>1397.9</v>
      </c>
      <c r="F92" s="28">
        <f t="shared" si="11"/>
        <v>43.854310453005404</v>
      </c>
      <c r="G92" s="29">
        <f t="shared" si="12"/>
        <v>100</v>
      </c>
    </row>
    <row r="93" spans="1:7" ht="78.75" customHeight="1">
      <c r="A93" s="53" t="s">
        <v>107</v>
      </c>
      <c r="B93" s="27" t="s">
        <v>303</v>
      </c>
      <c r="C93" s="39">
        <v>2585.3000000000002</v>
      </c>
      <c r="D93" s="39">
        <v>1167</v>
      </c>
      <c r="E93" s="39">
        <v>1167</v>
      </c>
      <c r="F93" s="28">
        <f t="shared" si="11"/>
        <v>45.139829033381034</v>
      </c>
      <c r="G93" s="29">
        <f t="shared" si="12"/>
        <v>100</v>
      </c>
    </row>
    <row r="94" spans="1:7" ht="50.25" customHeight="1">
      <c r="A94" s="53" t="s">
        <v>148</v>
      </c>
      <c r="B94" s="27" t="s">
        <v>149</v>
      </c>
      <c r="C94" s="39">
        <v>502.5</v>
      </c>
      <c r="D94" s="39">
        <v>207.3</v>
      </c>
      <c r="E94" s="39">
        <v>207.3</v>
      </c>
      <c r="F94" s="28">
        <f t="shared" ref="F94:F113" si="13">E94/C94*100</f>
        <v>41.253731343283583</v>
      </c>
      <c r="G94" s="29">
        <f t="shared" si="12"/>
        <v>100</v>
      </c>
    </row>
    <row r="95" spans="1:7" ht="62.25" customHeight="1">
      <c r="A95" s="53" t="s">
        <v>322</v>
      </c>
      <c r="B95" s="27" t="s">
        <v>321</v>
      </c>
      <c r="C95" s="39">
        <v>5.4</v>
      </c>
      <c r="D95" s="39">
        <v>5.4</v>
      </c>
      <c r="E95" s="39">
        <v>5.4</v>
      </c>
      <c r="F95" s="28">
        <f t="shared" si="13"/>
        <v>100</v>
      </c>
      <c r="G95" s="29">
        <f t="shared" si="12"/>
        <v>100</v>
      </c>
    </row>
    <row r="96" spans="1:7" ht="51.75" customHeight="1">
      <c r="A96" s="53" t="s">
        <v>150</v>
      </c>
      <c r="B96" s="27" t="s">
        <v>151</v>
      </c>
      <c r="C96" s="39">
        <v>88.1</v>
      </c>
      <c r="D96" s="39">
        <v>24.7</v>
      </c>
      <c r="E96" s="39">
        <v>24.7</v>
      </c>
      <c r="F96" s="28">
        <f t="shared" si="13"/>
        <v>28.036322360953463</v>
      </c>
      <c r="G96" s="29">
        <f t="shared" si="12"/>
        <v>100</v>
      </c>
    </row>
    <row r="97" spans="1:7" ht="99.75" customHeight="1">
      <c r="A97" s="53" t="s">
        <v>308</v>
      </c>
      <c r="B97" s="27" t="s">
        <v>304</v>
      </c>
      <c r="C97" s="39">
        <v>4060.1</v>
      </c>
      <c r="D97" s="39">
        <v>1807.8</v>
      </c>
      <c r="E97" s="39">
        <v>1807.8</v>
      </c>
      <c r="F97" s="28">
        <f t="shared" si="13"/>
        <v>44.525996896628165</v>
      </c>
      <c r="G97" s="29">
        <f t="shared" si="12"/>
        <v>100</v>
      </c>
    </row>
    <row r="98" spans="1:7" ht="62.25" customHeight="1">
      <c r="A98" s="53" t="s">
        <v>152</v>
      </c>
      <c r="B98" s="27" t="s">
        <v>153</v>
      </c>
      <c r="C98" s="39">
        <v>3.5</v>
      </c>
      <c r="D98" s="39">
        <v>1.2</v>
      </c>
      <c r="E98" s="39">
        <v>1.2</v>
      </c>
      <c r="F98" s="28">
        <f t="shared" si="13"/>
        <v>34.285714285714285</v>
      </c>
      <c r="G98" s="29">
        <f t="shared" si="12"/>
        <v>100</v>
      </c>
    </row>
    <row r="99" spans="1:7" ht="15.75">
      <c r="A99" s="85" t="s">
        <v>288</v>
      </c>
      <c r="B99" s="31" t="s">
        <v>289</v>
      </c>
      <c r="C99" s="40">
        <f>C100</f>
        <v>0</v>
      </c>
      <c r="D99" s="40">
        <f>D100</f>
        <v>0</v>
      </c>
      <c r="E99" s="40">
        <f>E100</f>
        <v>0</v>
      </c>
      <c r="F99" s="56"/>
      <c r="G99" s="29"/>
    </row>
    <row r="100" spans="1:7" ht="31.5">
      <c r="A100" s="53" t="s">
        <v>290</v>
      </c>
      <c r="B100" s="27" t="s">
        <v>291</v>
      </c>
      <c r="C100" s="39"/>
      <c r="D100" s="39"/>
      <c r="E100" s="39"/>
      <c r="F100" s="56"/>
      <c r="G100" s="29"/>
    </row>
    <row r="101" spans="1:7" ht="15.75">
      <c r="A101" s="85" t="s">
        <v>286</v>
      </c>
      <c r="B101" s="31" t="s">
        <v>287</v>
      </c>
      <c r="C101" s="40">
        <f>C102</f>
        <v>0</v>
      </c>
      <c r="D101" s="40">
        <f>D102</f>
        <v>0</v>
      </c>
      <c r="E101" s="39"/>
      <c r="F101" s="56"/>
      <c r="G101" s="29"/>
    </row>
    <row r="102" spans="1:7" ht="31.5">
      <c r="A102" s="53" t="s">
        <v>285</v>
      </c>
      <c r="B102" s="27" t="s">
        <v>284</v>
      </c>
      <c r="C102" s="39"/>
      <c r="D102" s="39"/>
      <c r="E102" s="39"/>
      <c r="F102" s="56"/>
      <c r="G102" s="29"/>
    </row>
    <row r="103" spans="1:7" ht="120" customHeight="1">
      <c r="A103" s="85" t="s">
        <v>292</v>
      </c>
      <c r="B103" s="31" t="s">
        <v>293</v>
      </c>
      <c r="C103" s="40">
        <f>C104</f>
        <v>0</v>
      </c>
      <c r="D103" s="40">
        <f>D104</f>
        <v>0</v>
      </c>
      <c r="E103" s="40">
        <f>E104</f>
        <v>0</v>
      </c>
      <c r="F103" s="56"/>
      <c r="G103" s="29"/>
    </row>
    <row r="104" spans="1:7" ht="66" customHeight="1">
      <c r="A104" s="53" t="s">
        <v>294</v>
      </c>
      <c r="B104" s="27" t="s">
        <v>295</v>
      </c>
      <c r="C104" s="39"/>
      <c r="D104" s="39"/>
      <c r="E104" s="39"/>
      <c r="F104" s="56"/>
      <c r="G104" s="29"/>
    </row>
    <row r="105" spans="1:7" ht="62.25" customHeight="1">
      <c r="A105" s="54" t="s">
        <v>154</v>
      </c>
      <c r="B105" s="31" t="s">
        <v>155</v>
      </c>
      <c r="C105" s="40">
        <f t="shared" ref="C105:E105" si="14">C106</f>
        <v>-1003.7</v>
      </c>
      <c r="D105" s="40">
        <f t="shared" si="14"/>
        <v>-1003.7</v>
      </c>
      <c r="E105" s="40">
        <f t="shared" si="14"/>
        <v>-1003.7</v>
      </c>
      <c r="F105" s="55">
        <f t="shared" si="13"/>
        <v>100</v>
      </c>
      <c r="G105" s="25">
        <f t="shared" ref="G105:G113" si="15">E105/D105*100</f>
        <v>100</v>
      </c>
    </row>
    <row r="106" spans="1:7" ht="62.25" customHeight="1">
      <c r="A106" s="54" t="s">
        <v>156</v>
      </c>
      <c r="B106" s="27" t="s">
        <v>157</v>
      </c>
      <c r="C106" s="39">
        <f>C108+C107</f>
        <v>-1003.7</v>
      </c>
      <c r="D106" s="39">
        <f>D108+D107</f>
        <v>-1003.7</v>
      </c>
      <c r="E106" s="39">
        <f>E108+E107</f>
        <v>-1003.7</v>
      </c>
      <c r="F106" s="56">
        <f t="shared" si="13"/>
        <v>100</v>
      </c>
      <c r="G106" s="29">
        <f t="shared" si="15"/>
        <v>100</v>
      </c>
    </row>
    <row r="107" spans="1:7" ht="71.25" customHeight="1">
      <c r="A107" s="42" t="s">
        <v>335</v>
      </c>
      <c r="B107" s="27" t="s">
        <v>336</v>
      </c>
      <c r="C107" s="39">
        <v>-388.2</v>
      </c>
      <c r="D107" s="39">
        <v>-388.2</v>
      </c>
      <c r="E107" s="39">
        <v>-388.2</v>
      </c>
      <c r="F107" s="56">
        <f t="shared" si="13"/>
        <v>100</v>
      </c>
      <c r="G107" s="29">
        <f t="shared" si="15"/>
        <v>100</v>
      </c>
    </row>
    <row r="108" spans="1:7" ht="62.25" customHeight="1">
      <c r="A108" s="58" t="s">
        <v>158</v>
      </c>
      <c r="B108" s="47" t="s">
        <v>159</v>
      </c>
      <c r="C108" s="48">
        <f>C109+C111+C112+C110</f>
        <v>-615.5</v>
      </c>
      <c r="D108" s="48">
        <f t="shared" ref="D108:E108" si="16">D109+D111+D112+D110</f>
        <v>-615.5</v>
      </c>
      <c r="E108" s="48">
        <f t="shared" si="16"/>
        <v>-615.5</v>
      </c>
      <c r="F108" s="59">
        <f t="shared" si="13"/>
        <v>100</v>
      </c>
      <c r="G108" s="50">
        <f t="shared" si="15"/>
        <v>100</v>
      </c>
    </row>
    <row r="109" spans="1:7" ht="102" customHeight="1">
      <c r="A109" s="57" t="s">
        <v>309</v>
      </c>
      <c r="B109" s="27" t="s">
        <v>334</v>
      </c>
      <c r="C109" s="39">
        <v>-4.2</v>
      </c>
      <c r="D109" s="39">
        <v>-4.2</v>
      </c>
      <c r="E109" s="39">
        <v>-4.2</v>
      </c>
      <c r="F109" s="56">
        <f t="shared" si="13"/>
        <v>100</v>
      </c>
      <c r="G109" s="29">
        <f t="shared" si="15"/>
        <v>100</v>
      </c>
    </row>
    <row r="110" spans="1:7" ht="71.25" customHeight="1">
      <c r="A110" s="57" t="s">
        <v>332</v>
      </c>
      <c r="B110" s="27" t="s">
        <v>333</v>
      </c>
      <c r="C110" s="39">
        <v>-340.3</v>
      </c>
      <c r="D110" s="39">
        <v>-340.3</v>
      </c>
      <c r="E110" s="39">
        <v>-340.3</v>
      </c>
      <c r="F110" s="56">
        <f t="shared" si="13"/>
        <v>100</v>
      </c>
      <c r="G110" s="29">
        <f t="shared" si="15"/>
        <v>100</v>
      </c>
    </row>
    <row r="111" spans="1:7" ht="62.25" customHeight="1">
      <c r="A111" s="42" t="s">
        <v>160</v>
      </c>
      <c r="B111" s="27" t="s">
        <v>161</v>
      </c>
      <c r="C111" s="39">
        <v>-265.89999999999998</v>
      </c>
      <c r="D111" s="39">
        <v>-265.89999999999998</v>
      </c>
      <c r="E111" s="39">
        <v>-265.89999999999998</v>
      </c>
      <c r="F111" s="56">
        <f t="shared" si="13"/>
        <v>100</v>
      </c>
      <c r="G111" s="29">
        <f t="shared" si="15"/>
        <v>100</v>
      </c>
    </row>
    <row r="112" spans="1:7" ht="79.5" customHeight="1">
      <c r="A112" s="57" t="s">
        <v>162</v>
      </c>
      <c r="B112" s="27" t="s">
        <v>163</v>
      </c>
      <c r="C112" s="39">
        <v>-5.0999999999999996</v>
      </c>
      <c r="D112" s="39">
        <v>-5.0999999999999996</v>
      </c>
      <c r="E112" s="39">
        <v>-5.0999999999999996</v>
      </c>
      <c r="F112" s="56">
        <f t="shared" si="13"/>
        <v>100</v>
      </c>
      <c r="G112" s="29">
        <f t="shared" si="15"/>
        <v>100</v>
      </c>
    </row>
    <row r="113" spans="1:7" s="65" customFormat="1" ht="21" customHeight="1">
      <c r="A113" s="60" t="s">
        <v>164</v>
      </c>
      <c r="B113" s="61" t="s">
        <v>165</v>
      </c>
      <c r="C113" s="62">
        <f>C32+C6</f>
        <v>238036.2</v>
      </c>
      <c r="D113" s="62">
        <f>D32+D6</f>
        <v>100122.20000000001</v>
      </c>
      <c r="E113" s="62">
        <f>E32+E6</f>
        <v>100647.20000000001</v>
      </c>
      <c r="F113" s="63">
        <f t="shared" si="13"/>
        <v>42.282308321171321</v>
      </c>
      <c r="G113" s="64">
        <f t="shared" si="15"/>
        <v>100.52435923301726</v>
      </c>
    </row>
    <row r="114" spans="1:7" ht="15.75" customHeight="1">
      <c r="A114" s="93" t="s">
        <v>166</v>
      </c>
      <c r="B114" s="93"/>
      <c r="C114" s="93"/>
      <c r="D114" s="93"/>
      <c r="E114" s="93"/>
      <c r="F114" s="93"/>
      <c r="G114" s="93"/>
    </row>
    <row r="115" spans="1:7" ht="15.75">
      <c r="A115" s="67" t="s">
        <v>167</v>
      </c>
      <c r="B115" s="68" t="s">
        <v>168</v>
      </c>
      <c r="C115" s="69">
        <f>SUM(C117:C122)</f>
        <v>30110.2</v>
      </c>
      <c r="D115" s="69">
        <f>SUM(D117:D122)</f>
        <v>12254.199999999999</v>
      </c>
      <c r="E115" s="69">
        <f>SUM(E117:E122)</f>
        <v>11970.4</v>
      </c>
      <c r="F115" s="69">
        <f t="shared" ref="F115:F124" si="17">E115/C115*100</f>
        <v>39.75529886882186</v>
      </c>
      <c r="G115" s="69">
        <f>E115/D115*100</f>
        <v>97.68405934291917</v>
      </c>
    </row>
    <row r="116" spans="1:7" ht="15.75">
      <c r="A116" s="67"/>
      <c r="B116" s="68"/>
      <c r="C116" s="69"/>
      <c r="D116" s="69"/>
      <c r="E116" s="69"/>
      <c r="F116" s="69"/>
      <c r="G116" s="69"/>
    </row>
    <row r="117" spans="1:7" ht="63">
      <c r="A117" s="70" t="s">
        <v>169</v>
      </c>
      <c r="B117" s="71" t="s">
        <v>170</v>
      </c>
      <c r="C117" s="72">
        <v>20225.2</v>
      </c>
      <c r="D117" s="72">
        <v>8439.7999999999993</v>
      </c>
      <c r="E117" s="72">
        <v>8156</v>
      </c>
      <c r="F117" s="72">
        <f t="shared" si="17"/>
        <v>40.325930027886002</v>
      </c>
      <c r="G117" s="72">
        <f>E117/D117*100</f>
        <v>96.637361074906991</v>
      </c>
    </row>
    <row r="118" spans="1:7" ht="15.75">
      <c r="A118" s="70" t="s">
        <v>298</v>
      </c>
      <c r="B118" s="71" t="s">
        <v>297</v>
      </c>
      <c r="C118" s="72">
        <v>5.4</v>
      </c>
      <c r="D118" s="72">
        <v>5.4</v>
      </c>
      <c r="E118" s="72">
        <v>5.4</v>
      </c>
      <c r="F118" s="72"/>
      <c r="G118" s="72"/>
    </row>
    <row r="119" spans="1:7" ht="47.25">
      <c r="A119" s="70" t="s">
        <v>171</v>
      </c>
      <c r="B119" s="71" t="s">
        <v>172</v>
      </c>
      <c r="C119" s="72">
        <v>8118.9</v>
      </c>
      <c r="D119" s="72">
        <v>3086.5</v>
      </c>
      <c r="E119" s="72">
        <v>3086.5</v>
      </c>
      <c r="F119" s="72">
        <f t="shared" si="17"/>
        <v>38.016233726243705</v>
      </c>
      <c r="G119" s="72">
        <f>E119/D119*100</f>
        <v>100</v>
      </c>
    </row>
    <row r="120" spans="1:7" ht="15.75">
      <c r="A120" s="70" t="s">
        <v>173</v>
      </c>
      <c r="B120" s="71" t="s">
        <v>174</v>
      </c>
      <c r="C120" s="72"/>
      <c r="D120" s="72">
        <v>0</v>
      </c>
      <c r="E120" s="72"/>
      <c r="F120" s="72" t="e">
        <f t="shared" si="17"/>
        <v>#DIV/0!</v>
      </c>
      <c r="G120" s="72" t="e">
        <f>E120/D120*100</f>
        <v>#DIV/0!</v>
      </c>
    </row>
    <row r="121" spans="1:7" ht="15.75">
      <c r="A121" s="70" t="s">
        <v>175</v>
      </c>
      <c r="B121" s="71" t="s">
        <v>176</v>
      </c>
      <c r="C121" s="72">
        <v>60</v>
      </c>
      <c r="D121" s="72">
        <v>0</v>
      </c>
      <c r="E121" s="72"/>
      <c r="F121" s="72">
        <f t="shared" si="17"/>
        <v>0</v>
      </c>
      <c r="G121" s="72" t="e">
        <f>E121/D121*100</f>
        <v>#DIV/0!</v>
      </c>
    </row>
    <row r="122" spans="1:7" ht="15.75">
      <c r="A122" s="70" t="s">
        <v>177</v>
      </c>
      <c r="B122" s="71" t="s">
        <v>178</v>
      </c>
      <c r="C122" s="72">
        <v>1700.7</v>
      </c>
      <c r="D122" s="72">
        <v>722.5</v>
      </c>
      <c r="E122" s="72">
        <v>722.5</v>
      </c>
      <c r="F122" s="72">
        <f t="shared" si="17"/>
        <v>42.482507202916445</v>
      </c>
      <c r="G122" s="72">
        <f t="shared" ref="G122:G151" si="18">E122/D122*100</f>
        <v>100</v>
      </c>
    </row>
    <row r="123" spans="1:7" ht="15.75">
      <c r="A123" s="66" t="s">
        <v>179</v>
      </c>
      <c r="B123" s="68" t="s">
        <v>180</v>
      </c>
      <c r="C123" s="69">
        <f>SUM(C124:C124)</f>
        <v>502.5</v>
      </c>
      <c r="D123" s="69">
        <f>SUM(D124:D124)</f>
        <v>207.3</v>
      </c>
      <c r="E123" s="69">
        <f>SUM(E124:E124)</f>
        <v>207.3</v>
      </c>
      <c r="F123" s="69">
        <f t="shared" si="17"/>
        <v>41.253731343283583</v>
      </c>
      <c r="G123" s="69">
        <f t="shared" si="18"/>
        <v>100</v>
      </c>
    </row>
    <row r="124" spans="1:7" ht="15.75">
      <c r="A124" s="70" t="s">
        <v>181</v>
      </c>
      <c r="B124" s="71" t="s">
        <v>182</v>
      </c>
      <c r="C124" s="72">
        <v>502.5</v>
      </c>
      <c r="D124" s="72">
        <v>207.3</v>
      </c>
      <c r="E124" s="72">
        <v>207.3</v>
      </c>
      <c r="F124" s="72">
        <f t="shared" si="17"/>
        <v>41.253731343283583</v>
      </c>
      <c r="G124" s="72">
        <f t="shared" si="18"/>
        <v>100</v>
      </c>
    </row>
    <row r="125" spans="1:7" ht="31.5">
      <c r="A125" s="70" t="s">
        <v>183</v>
      </c>
      <c r="B125" s="68" t="s">
        <v>184</v>
      </c>
      <c r="C125" s="69">
        <f>SUM(C126:C126)</f>
        <v>800</v>
      </c>
      <c r="D125" s="69">
        <f>SUM(D126:D126)</f>
        <v>133.19999999999999</v>
      </c>
      <c r="E125" s="69">
        <f>SUM(E126:E126)</f>
        <v>133.19999999999999</v>
      </c>
      <c r="F125" s="69">
        <f>E125/C125*100</f>
        <v>16.649999999999999</v>
      </c>
      <c r="G125" s="69">
        <f>E125/D125*100</f>
        <v>100</v>
      </c>
    </row>
    <row r="126" spans="1:7" ht="47.25">
      <c r="A126" s="70" t="s">
        <v>185</v>
      </c>
      <c r="B126" s="71" t="s">
        <v>186</v>
      </c>
      <c r="C126" s="72">
        <v>800</v>
      </c>
      <c r="D126" s="72">
        <v>133.19999999999999</v>
      </c>
      <c r="E126" s="72">
        <v>133.19999999999999</v>
      </c>
      <c r="F126" s="69">
        <f>E126/C126*100</f>
        <v>16.649999999999999</v>
      </c>
      <c r="G126" s="69">
        <f>E126/D126*100</f>
        <v>100</v>
      </c>
    </row>
    <row r="127" spans="1:7" ht="15.75">
      <c r="A127" s="66" t="s">
        <v>187</v>
      </c>
      <c r="B127" s="68" t="s">
        <v>188</v>
      </c>
      <c r="C127" s="69">
        <f>SUM(C128:C130)</f>
        <v>9129.1999999999989</v>
      </c>
      <c r="D127" s="69">
        <f>SUM(D128:D130)</f>
        <v>517.4</v>
      </c>
      <c r="E127" s="69">
        <f>SUM(E128:E130)</f>
        <v>467.5</v>
      </c>
      <c r="F127" s="69">
        <f>E127/C127*100</f>
        <v>5.1209306401437154</v>
      </c>
      <c r="G127" s="69">
        <f t="shared" si="18"/>
        <v>90.355624275222269</v>
      </c>
    </row>
    <row r="128" spans="1:7" ht="15.75">
      <c r="A128" s="70" t="s">
        <v>189</v>
      </c>
      <c r="B128" s="71" t="s">
        <v>190</v>
      </c>
      <c r="C128" s="72">
        <v>129.4</v>
      </c>
      <c r="D128" s="72">
        <v>3.7</v>
      </c>
      <c r="E128" s="72">
        <v>3.7</v>
      </c>
      <c r="F128" s="69">
        <f>E128/C128*100</f>
        <v>2.8593508500772797</v>
      </c>
      <c r="G128" s="69">
        <f>E128/D128*100</f>
        <v>100</v>
      </c>
    </row>
    <row r="129" spans="1:7" ht="15.75">
      <c r="A129" s="70" t="s">
        <v>191</v>
      </c>
      <c r="B129" s="71" t="s">
        <v>192</v>
      </c>
      <c r="C129" s="72">
        <v>8799.7999999999993</v>
      </c>
      <c r="D129" s="72">
        <v>483.7</v>
      </c>
      <c r="E129" s="72">
        <v>433.8</v>
      </c>
      <c r="F129" s="72">
        <f t="shared" ref="F129:F154" si="19">E129/C129*100</f>
        <v>4.9296574922157328</v>
      </c>
      <c r="G129" s="72">
        <f t="shared" si="18"/>
        <v>89.683688236510235</v>
      </c>
    </row>
    <row r="130" spans="1:7" ht="15.75">
      <c r="A130" s="70" t="s">
        <v>193</v>
      </c>
      <c r="B130" s="71" t="s">
        <v>194</v>
      </c>
      <c r="C130" s="72">
        <v>200</v>
      </c>
      <c r="D130" s="72">
        <v>30</v>
      </c>
      <c r="E130" s="72">
        <v>30</v>
      </c>
      <c r="F130" s="72">
        <f t="shared" si="19"/>
        <v>15</v>
      </c>
      <c r="G130" s="72">
        <f t="shared" si="18"/>
        <v>100</v>
      </c>
    </row>
    <row r="131" spans="1:7" ht="15.75">
      <c r="A131" s="66" t="s">
        <v>195</v>
      </c>
      <c r="B131" s="68" t="s">
        <v>196</v>
      </c>
      <c r="C131" s="69">
        <f>SUM(C132:C132)</f>
        <v>216.1</v>
      </c>
      <c r="D131" s="69">
        <f>SUM(D132:D132)</f>
        <v>20.9</v>
      </c>
      <c r="E131" s="69">
        <f>SUM(E132:E132)</f>
        <v>20.9</v>
      </c>
      <c r="F131" s="69">
        <f>E131/C131*100</f>
        <v>9.6714484035168891</v>
      </c>
      <c r="G131" s="69">
        <f>E131/D131*100</f>
        <v>100</v>
      </c>
    </row>
    <row r="132" spans="1:7" ht="15.75">
      <c r="A132" s="70" t="s">
        <v>197</v>
      </c>
      <c r="B132" s="71" t="s">
        <v>198</v>
      </c>
      <c r="C132" s="72">
        <v>216.1</v>
      </c>
      <c r="D132" s="72">
        <v>20.9</v>
      </c>
      <c r="E132" s="72">
        <v>20.9</v>
      </c>
      <c r="F132" s="69">
        <f>E132/C132*100</f>
        <v>9.6714484035168891</v>
      </c>
      <c r="G132" s="69">
        <f>E132/D132*100</f>
        <v>100</v>
      </c>
    </row>
    <row r="133" spans="1:7" ht="15.75">
      <c r="A133" s="66" t="s">
        <v>199</v>
      </c>
      <c r="B133" s="68" t="s">
        <v>200</v>
      </c>
      <c r="C133" s="69">
        <f>SUM(C134:C138)</f>
        <v>107501.9</v>
      </c>
      <c r="D133" s="69">
        <f>SUM(D134:D138)</f>
        <v>48894.6</v>
      </c>
      <c r="E133" s="69">
        <f>SUM(E134:E138)</f>
        <v>47035.7</v>
      </c>
      <c r="F133" s="69">
        <f t="shared" si="19"/>
        <v>43.753366219573792</v>
      </c>
      <c r="G133" s="69">
        <f t="shared" si="18"/>
        <v>96.198148670814362</v>
      </c>
    </row>
    <row r="134" spans="1:7" ht="15.75">
      <c r="A134" s="70" t="s">
        <v>201</v>
      </c>
      <c r="B134" s="71" t="s">
        <v>202</v>
      </c>
      <c r="C134" s="72">
        <v>12646.7</v>
      </c>
      <c r="D134" s="72">
        <v>4654.2</v>
      </c>
      <c r="E134" s="72">
        <v>4454.2</v>
      </c>
      <c r="F134" s="72">
        <f t="shared" si="19"/>
        <v>35.220255086307098</v>
      </c>
      <c r="G134" s="72">
        <f t="shared" si="18"/>
        <v>95.702806067637837</v>
      </c>
    </row>
    <row r="135" spans="1:7" ht="15.75">
      <c r="A135" s="70" t="s">
        <v>203</v>
      </c>
      <c r="B135" s="71" t="s">
        <v>204</v>
      </c>
      <c r="C135" s="72">
        <v>77800.7</v>
      </c>
      <c r="D135" s="72">
        <v>36966.400000000001</v>
      </c>
      <c r="E135" s="72">
        <v>35615.199999999997</v>
      </c>
      <c r="F135" s="72">
        <f t="shared" si="19"/>
        <v>45.777480151206859</v>
      </c>
      <c r="G135" s="72">
        <f t="shared" si="18"/>
        <v>96.34478878116343</v>
      </c>
    </row>
    <row r="136" spans="1:7" ht="15.75">
      <c r="A136" s="70" t="s">
        <v>205</v>
      </c>
      <c r="B136" s="71" t="s">
        <v>206</v>
      </c>
      <c r="C136" s="72">
        <v>9262.2999999999993</v>
      </c>
      <c r="D136" s="72">
        <v>3763.1</v>
      </c>
      <c r="E136" s="72">
        <v>3455.4</v>
      </c>
      <c r="F136" s="72">
        <f>E136/C136*100</f>
        <v>37.306068687043179</v>
      </c>
      <c r="G136" s="72">
        <f>E136/D136*100</f>
        <v>91.823230846908146</v>
      </c>
    </row>
    <row r="137" spans="1:7" ht="15.75">
      <c r="A137" s="70" t="s">
        <v>207</v>
      </c>
      <c r="B137" s="71" t="s">
        <v>208</v>
      </c>
      <c r="C137" s="72">
        <v>1628.7</v>
      </c>
      <c r="D137" s="72">
        <v>1577.1</v>
      </c>
      <c r="E137" s="72">
        <v>1577.1</v>
      </c>
      <c r="F137" s="72">
        <f t="shared" si="19"/>
        <v>96.831829066126346</v>
      </c>
      <c r="G137" s="72">
        <f t="shared" si="18"/>
        <v>100</v>
      </c>
    </row>
    <row r="138" spans="1:7" ht="15.75">
      <c r="A138" s="70" t="s">
        <v>209</v>
      </c>
      <c r="B138" s="71" t="s">
        <v>210</v>
      </c>
      <c r="C138" s="72">
        <v>6163.5</v>
      </c>
      <c r="D138" s="72">
        <v>1933.8</v>
      </c>
      <c r="E138" s="72">
        <v>1933.8</v>
      </c>
      <c r="F138" s="72">
        <f t="shared" si="19"/>
        <v>31.375030421027013</v>
      </c>
      <c r="G138" s="72">
        <f t="shared" si="18"/>
        <v>100</v>
      </c>
    </row>
    <row r="139" spans="1:7" ht="15.75">
      <c r="A139" s="66" t="s">
        <v>211</v>
      </c>
      <c r="B139" s="68" t="s">
        <v>212</v>
      </c>
      <c r="C139" s="69">
        <f>SUM(C140:C140)</f>
        <v>12101</v>
      </c>
      <c r="D139" s="69">
        <f>SUM(D140:D140)</f>
        <v>5240.3</v>
      </c>
      <c r="E139" s="69">
        <f>SUM(E140:E140)</f>
        <v>4511.1000000000004</v>
      </c>
      <c r="F139" s="69">
        <f t="shared" si="19"/>
        <v>37.278737294438479</v>
      </c>
      <c r="G139" s="69">
        <f t="shared" si="18"/>
        <v>86.084766139343174</v>
      </c>
    </row>
    <row r="140" spans="1:7" ht="15.75">
      <c r="A140" s="70" t="s">
        <v>213</v>
      </c>
      <c r="B140" s="71" t="s">
        <v>214</v>
      </c>
      <c r="C140" s="72">
        <v>12101</v>
      </c>
      <c r="D140" s="72">
        <v>5240.3</v>
      </c>
      <c r="E140" s="72">
        <v>4511.1000000000004</v>
      </c>
      <c r="F140" s="72">
        <f t="shared" si="19"/>
        <v>37.278737294438479</v>
      </c>
      <c r="G140" s="72">
        <f t="shared" si="18"/>
        <v>86.084766139343174</v>
      </c>
    </row>
    <row r="141" spans="1:7" ht="15.75">
      <c r="A141" s="66" t="s">
        <v>215</v>
      </c>
      <c r="B141" s="68" t="s">
        <v>216</v>
      </c>
      <c r="C141" s="69">
        <f>SUM(C142:C146)</f>
        <v>71770.399999999994</v>
      </c>
      <c r="D141" s="69">
        <f>SUM(D142:D146)</f>
        <v>31321.399999999998</v>
      </c>
      <c r="E141" s="69">
        <f>SUM(E142:E146)</f>
        <v>30791</v>
      </c>
      <c r="F141" s="69">
        <f t="shared" si="19"/>
        <v>42.902087768773761</v>
      </c>
      <c r="G141" s="69">
        <f t="shared" si="18"/>
        <v>98.30658910521241</v>
      </c>
    </row>
    <row r="142" spans="1:7" ht="15.75">
      <c r="A142" s="70" t="s">
        <v>217</v>
      </c>
      <c r="B142" s="71" t="s">
        <v>218</v>
      </c>
      <c r="C142" s="72">
        <v>438.1</v>
      </c>
      <c r="D142" s="72">
        <v>190.9</v>
      </c>
      <c r="E142" s="72">
        <v>190.9</v>
      </c>
      <c r="F142" s="72">
        <f t="shared" si="19"/>
        <v>43.574526363843866</v>
      </c>
      <c r="G142" s="72">
        <f t="shared" si="18"/>
        <v>100</v>
      </c>
    </row>
    <row r="143" spans="1:7" ht="15.75">
      <c r="A143" s="70" t="s">
        <v>219</v>
      </c>
      <c r="B143" s="71" t="s">
        <v>220</v>
      </c>
      <c r="C143" s="72">
        <v>9846.9</v>
      </c>
      <c r="D143" s="72">
        <v>4192.6000000000004</v>
      </c>
      <c r="E143" s="72">
        <v>4142.6000000000004</v>
      </c>
      <c r="F143" s="72">
        <f t="shared" si="19"/>
        <v>42.070093125755321</v>
      </c>
      <c r="G143" s="72">
        <f t="shared" si="18"/>
        <v>98.807422601726856</v>
      </c>
    </row>
    <row r="144" spans="1:7" ht="15.75">
      <c r="A144" s="70" t="s">
        <v>221</v>
      </c>
      <c r="B144" s="71" t="s">
        <v>222</v>
      </c>
      <c r="C144" s="72">
        <v>23118.7</v>
      </c>
      <c r="D144" s="72">
        <v>10962.6</v>
      </c>
      <c r="E144" s="72">
        <v>10658.5</v>
      </c>
      <c r="F144" s="72">
        <f t="shared" si="19"/>
        <v>46.103370864278695</v>
      </c>
      <c r="G144" s="72">
        <f t="shared" si="18"/>
        <v>97.226023023735237</v>
      </c>
    </row>
    <row r="145" spans="1:7" ht="15.75">
      <c r="A145" s="70" t="s">
        <v>223</v>
      </c>
      <c r="B145" s="71" t="s">
        <v>224</v>
      </c>
      <c r="C145" s="72">
        <v>34920.800000000003</v>
      </c>
      <c r="D145" s="72">
        <v>14731</v>
      </c>
      <c r="E145" s="72">
        <v>14570</v>
      </c>
      <c r="F145" s="72">
        <f t="shared" si="19"/>
        <v>41.722984582254696</v>
      </c>
      <c r="G145" s="72">
        <f t="shared" si="18"/>
        <v>98.907066730025122</v>
      </c>
    </row>
    <row r="146" spans="1:7" ht="15.75">
      <c r="A146" s="70" t="s">
        <v>225</v>
      </c>
      <c r="B146" s="71" t="s">
        <v>226</v>
      </c>
      <c r="C146" s="72">
        <v>3445.9</v>
      </c>
      <c r="D146" s="72">
        <v>1244.3</v>
      </c>
      <c r="E146" s="72">
        <v>1229</v>
      </c>
      <c r="F146" s="72">
        <f t="shared" si="19"/>
        <v>35.66557358019675</v>
      </c>
      <c r="G146" s="72">
        <f t="shared" si="18"/>
        <v>98.770392992043725</v>
      </c>
    </row>
    <row r="147" spans="1:7" ht="15.75">
      <c r="A147" s="66" t="s">
        <v>227</v>
      </c>
      <c r="B147" s="68" t="s">
        <v>228</v>
      </c>
      <c r="C147" s="69">
        <f>SUM(C148:C148)</f>
        <v>150</v>
      </c>
      <c r="D147" s="69">
        <f>SUM(D148:D148)</f>
        <v>67.400000000000006</v>
      </c>
      <c r="E147" s="69">
        <f>SUM(E148:E148)</f>
        <v>67.400000000000006</v>
      </c>
      <c r="F147" s="69">
        <f t="shared" si="19"/>
        <v>44.933333333333337</v>
      </c>
      <c r="G147" s="69">
        <f t="shared" si="18"/>
        <v>100</v>
      </c>
    </row>
    <row r="148" spans="1:7" ht="31.5">
      <c r="A148" s="70" t="s">
        <v>283</v>
      </c>
      <c r="B148" s="71" t="s">
        <v>282</v>
      </c>
      <c r="C148" s="72">
        <v>150</v>
      </c>
      <c r="D148" s="72">
        <v>67.400000000000006</v>
      </c>
      <c r="E148" s="72">
        <v>67.400000000000006</v>
      </c>
      <c r="F148" s="72">
        <f t="shared" si="19"/>
        <v>44.933333333333337</v>
      </c>
      <c r="G148" s="72">
        <f t="shared" si="18"/>
        <v>100</v>
      </c>
    </row>
    <row r="149" spans="1:7" ht="31.5">
      <c r="A149" s="66" t="s">
        <v>229</v>
      </c>
      <c r="B149" s="68" t="s">
        <v>230</v>
      </c>
      <c r="C149" s="69">
        <f>SUM(C150)</f>
        <v>11.2</v>
      </c>
      <c r="D149" s="69">
        <f>SUM(D150)</f>
        <v>3.4</v>
      </c>
      <c r="E149" s="69">
        <f>SUM(E150)</f>
        <v>3.4</v>
      </c>
      <c r="F149" s="72">
        <f>E149/C149*100</f>
        <v>30.357142857142861</v>
      </c>
      <c r="G149" s="72">
        <v>100</v>
      </c>
    </row>
    <row r="150" spans="1:7" ht="31.5">
      <c r="A150" s="70" t="s">
        <v>231</v>
      </c>
      <c r="B150" s="71" t="s">
        <v>232</v>
      </c>
      <c r="C150" s="72">
        <v>11.2</v>
      </c>
      <c r="D150" s="72">
        <v>3.4</v>
      </c>
      <c r="E150" s="72">
        <v>3.4</v>
      </c>
      <c r="F150" s="72">
        <f>E150/C150*100</f>
        <v>30.357142857142861</v>
      </c>
      <c r="G150" s="72">
        <v>100</v>
      </c>
    </row>
    <row r="151" spans="1:7" ht="47.25">
      <c r="A151" s="66" t="s">
        <v>233</v>
      </c>
      <c r="B151" s="68" t="s">
        <v>234</v>
      </c>
      <c r="C151" s="69">
        <f>SUM(C152:C153)</f>
        <v>4824.2</v>
      </c>
      <c r="D151" s="69">
        <f>SUM(D152:D153)</f>
        <v>1372.5</v>
      </c>
      <c r="E151" s="69">
        <f>SUM(E152:E153)</f>
        <v>1372.5</v>
      </c>
      <c r="F151" s="69">
        <f t="shared" si="19"/>
        <v>28.450313005265119</v>
      </c>
      <c r="G151" s="69">
        <f t="shared" si="18"/>
        <v>100</v>
      </c>
    </row>
    <row r="152" spans="1:7" ht="47.25">
      <c r="A152" s="70" t="s">
        <v>235</v>
      </c>
      <c r="B152" s="71" t="s">
        <v>236</v>
      </c>
      <c r="C152" s="72">
        <v>4674.2</v>
      </c>
      <c r="D152" s="72">
        <v>1372.5</v>
      </c>
      <c r="E152" s="72">
        <v>1372.5</v>
      </c>
      <c r="F152" s="72">
        <f t="shared" si="19"/>
        <v>29.363313508193915</v>
      </c>
      <c r="G152" s="72">
        <f>E152/D152*100</f>
        <v>100</v>
      </c>
    </row>
    <row r="153" spans="1:7" ht="15.75">
      <c r="A153" s="73" t="s">
        <v>235</v>
      </c>
      <c r="B153" s="71" t="s">
        <v>237</v>
      </c>
      <c r="C153" s="72">
        <v>150</v>
      </c>
      <c r="D153" s="72"/>
      <c r="E153" s="72"/>
      <c r="F153" s="72">
        <f>E153/C153*100</f>
        <v>0</v>
      </c>
      <c r="G153" s="72" t="e">
        <f>E153/D153*100</f>
        <v>#DIV/0!</v>
      </c>
    </row>
    <row r="154" spans="1:7" ht="15.75">
      <c r="A154" s="66" t="s">
        <v>238</v>
      </c>
      <c r="B154" s="68" t="s">
        <v>239</v>
      </c>
      <c r="C154" s="69">
        <f>SUM(C115,C123,C125,C127,C131,C133,C139,C141,C147,C149,C151)</f>
        <v>237116.7</v>
      </c>
      <c r="D154" s="69">
        <f>SUM(D115,D123,D125,D127,D131,D133,D139,D141,D147,D149,D151)</f>
        <v>100032.59999999998</v>
      </c>
      <c r="E154" s="69">
        <f>SUM(E115,E123,E125,E127,E131,E133,E139,E141,E147,E149,E151)</f>
        <v>96580.4</v>
      </c>
      <c r="F154" s="69">
        <f t="shared" si="19"/>
        <v>40.73116739563261</v>
      </c>
      <c r="G154" s="69">
        <f>E154/D154*100</f>
        <v>96.548925050433581</v>
      </c>
    </row>
    <row r="155" spans="1:7" ht="15.75">
      <c r="A155" s="94"/>
      <c r="B155" s="94"/>
      <c r="C155" s="94"/>
      <c r="D155" s="94"/>
      <c r="E155" s="94"/>
      <c r="F155" s="94"/>
      <c r="G155" s="94"/>
    </row>
    <row r="156" spans="1:7" ht="31.5">
      <c r="A156" s="66" t="s">
        <v>240</v>
      </c>
      <c r="B156" s="67"/>
      <c r="C156" s="69">
        <f>C113-C154</f>
        <v>919.5</v>
      </c>
      <c r="D156" s="69">
        <f>D113-D154</f>
        <v>89.600000000034925</v>
      </c>
      <c r="E156" s="69">
        <f>E113-E154</f>
        <v>4066.8000000000175</v>
      </c>
      <c r="F156" s="72"/>
      <c r="G156" s="72"/>
    </row>
    <row r="157" spans="1:7" ht="31.5">
      <c r="A157" s="66" t="s">
        <v>241</v>
      </c>
      <c r="B157" s="67" t="s">
        <v>242</v>
      </c>
      <c r="C157" s="69">
        <f>C158+C168+C171</f>
        <v>-919.5</v>
      </c>
      <c r="D157" s="69">
        <f>D158+D168+D171</f>
        <v>-89.599999999991269</v>
      </c>
      <c r="E157" s="69">
        <f>E158+E168+E171</f>
        <v>-4066.8000000000029</v>
      </c>
      <c r="F157" s="72"/>
      <c r="G157" s="72"/>
    </row>
    <row r="158" spans="1:7" ht="31.5">
      <c r="A158" s="66" t="s">
        <v>243</v>
      </c>
      <c r="B158" s="67" t="s">
        <v>244</v>
      </c>
      <c r="C158" s="69">
        <f>C163</f>
        <v>-1422.7</v>
      </c>
      <c r="D158" s="69">
        <f>D163</f>
        <v>-592.79999999999995</v>
      </c>
      <c r="E158" s="69">
        <f>E163</f>
        <v>-592.79999999999995</v>
      </c>
      <c r="F158" s="72"/>
      <c r="G158" s="72"/>
    </row>
    <row r="159" spans="1:7" ht="31.5">
      <c r="A159" s="70" t="s">
        <v>245</v>
      </c>
      <c r="B159" s="74" t="s">
        <v>246</v>
      </c>
      <c r="C159" s="72"/>
      <c r="D159" s="72"/>
      <c r="E159" s="72">
        <f>E160</f>
        <v>0</v>
      </c>
      <c r="F159" s="72"/>
      <c r="G159" s="72"/>
    </row>
    <row r="160" spans="1:7" ht="47.25">
      <c r="A160" s="70" t="s">
        <v>247</v>
      </c>
      <c r="B160" s="74" t="s">
        <v>248</v>
      </c>
      <c r="C160" s="72"/>
      <c r="D160" s="72"/>
      <c r="E160" s="72">
        <v>0</v>
      </c>
      <c r="F160" s="72"/>
      <c r="G160" s="72"/>
    </row>
    <row r="161" spans="1:7" ht="31.5">
      <c r="A161" s="70" t="s">
        <v>249</v>
      </c>
      <c r="B161" s="74" t="s">
        <v>250</v>
      </c>
      <c r="C161" s="72"/>
      <c r="D161" s="72"/>
      <c r="E161" s="72">
        <f>E162</f>
        <v>0</v>
      </c>
      <c r="F161" s="72"/>
      <c r="G161" s="72"/>
    </row>
    <row r="162" spans="1:7" ht="47.25">
      <c r="A162" s="70" t="s">
        <v>251</v>
      </c>
      <c r="B162" s="74" t="s">
        <v>252</v>
      </c>
      <c r="C162" s="72"/>
      <c r="D162" s="72"/>
      <c r="E162" s="72">
        <v>0</v>
      </c>
      <c r="F162" s="72"/>
      <c r="G162" s="72"/>
    </row>
    <row r="163" spans="1:7" ht="31.5">
      <c r="A163" s="75" t="s">
        <v>253</v>
      </c>
      <c r="B163" s="76" t="s">
        <v>254</v>
      </c>
      <c r="C163" s="77">
        <v>-1422.7</v>
      </c>
      <c r="D163" s="77">
        <v>-592.79999999999995</v>
      </c>
      <c r="E163" s="77">
        <f>E166</f>
        <v>-592.79999999999995</v>
      </c>
      <c r="F163" s="72"/>
      <c r="G163" s="72"/>
    </row>
    <row r="164" spans="1:7" ht="63">
      <c r="A164" s="70" t="s">
        <v>255</v>
      </c>
      <c r="B164" s="74" t="s">
        <v>256</v>
      </c>
      <c r="C164" s="72"/>
      <c r="D164" s="72">
        <f>D165</f>
        <v>0</v>
      </c>
      <c r="E164" s="72"/>
      <c r="F164" s="78"/>
      <c r="G164" s="78"/>
    </row>
    <row r="165" spans="1:7" ht="63">
      <c r="A165" s="70" t="s">
        <v>255</v>
      </c>
      <c r="B165" s="74" t="s">
        <v>257</v>
      </c>
      <c r="C165" s="78"/>
      <c r="D165" s="78">
        <v>0</v>
      </c>
      <c r="E165" s="78"/>
      <c r="F165" s="78"/>
      <c r="G165" s="78"/>
    </row>
    <row r="166" spans="1:7" ht="31.5">
      <c r="A166" s="70" t="s">
        <v>258</v>
      </c>
      <c r="B166" s="74" t="s">
        <v>259</v>
      </c>
      <c r="C166" s="72">
        <f>C167</f>
        <v>-1422.7</v>
      </c>
      <c r="D166" s="72">
        <f>D167</f>
        <v>-592.79999999999995</v>
      </c>
      <c r="E166" s="72">
        <f>E167</f>
        <v>-592.79999999999995</v>
      </c>
      <c r="F166" s="72"/>
      <c r="G166" s="72"/>
    </row>
    <row r="167" spans="1:7" ht="47.25">
      <c r="A167" s="70" t="s">
        <v>260</v>
      </c>
      <c r="B167" s="74" t="s">
        <v>261</v>
      </c>
      <c r="C167" s="72">
        <v>-1422.7</v>
      </c>
      <c r="D167" s="72">
        <v>-592.79999999999995</v>
      </c>
      <c r="E167" s="72">
        <v>-592.79999999999995</v>
      </c>
      <c r="F167" s="72"/>
      <c r="G167" s="72"/>
    </row>
    <row r="168" spans="1:7" ht="31.5">
      <c r="A168" s="79" t="s">
        <v>262</v>
      </c>
      <c r="B168" s="74" t="s">
        <v>263</v>
      </c>
      <c r="C168" s="72">
        <f t="shared" ref="C168:E169" si="20">C169</f>
        <v>237116.7</v>
      </c>
      <c r="D168" s="72">
        <f t="shared" si="20"/>
        <v>100032.6</v>
      </c>
      <c r="E168" s="72">
        <f t="shared" si="20"/>
        <v>97173.2</v>
      </c>
      <c r="F168" s="72"/>
      <c r="G168" s="72"/>
    </row>
    <row r="169" spans="1:7" ht="15.75">
      <c r="A169" s="79" t="s">
        <v>264</v>
      </c>
      <c r="B169" s="74" t="s">
        <v>265</v>
      </c>
      <c r="C169" s="72">
        <f t="shared" si="20"/>
        <v>237116.7</v>
      </c>
      <c r="D169" s="72">
        <f t="shared" si="20"/>
        <v>100032.6</v>
      </c>
      <c r="E169" s="72">
        <f>E170</f>
        <v>97173.2</v>
      </c>
      <c r="F169" s="72"/>
      <c r="G169" s="72"/>
    </row>
    <row r="170" spans="1:7" ht="31.5">
      <c r="A170" s="79" t="s">
        <v>266</v>
      </c>
      <c r="B170" s="74" t="s">
        <v>267</v>
      </c>
      <c r="C170" s="72">
        <v>237116.7</v>
      </c>
      <c r="D170" s="72">
        <v>100032.6</v>
      </c>
      <c r="E170" s="72">
        <v>97173.2</v>
      </c>
      <c r="F170" s="72"/>
      <c r="G170" s="72"/>
    </row>
    <row r="171" spans="1:7" ht="31.5">
      <c r="A171" s="70" t="s">
        <v>268</v>
      </c>
      <c r="B171" s="74" t="s">
        <v>269</v>
      </c>
      <c r="C171" s="72">
        <f t="shared" ref="C171:E172" si="21">C172</f>
        <v>-236613.5</v>
      </c>
      <c r="D171" s="72">
        <f t="shared" si="21"/>
        <v>-99529.4</v>
      </c>
      <c r="E171" s="72">
        <f>E172</f>
        <v>-100647.2</v>
      </c>
      <c r="F171" s="72"/>
      <c r="G171" s="72"/>
    </row>
    <row r="172" spans="1:7" ht="94.5">
      <c r="A172" s="79" t="s">
        <v>270</v>
      </c>
      <c r="B172" s="74" t="s">
        <v>271</v>
      </c>
      <c r="C172" s="72">
        <f t="shared" si="21"/>
        <v>-236613.5</v>
      </c>
      <c r="D172" s="72">
        <f t="shared" si="21"/>
        <v>-99529.4</v>
      </c>
      <c r="E172" s="72">
        <f t="shared" si="21"/>
        <v>-100647.2</v>
      </c>
      <c r="F172" s="72"/>
      <c r="G172" s="72"/>
    </row>
    <row r="173" spans="1:7" ht="31.5">
      <c r="A173" s="79" t="s">
        <v>272</v>
      </c>
      <c r="B173" s="74" t="s">
        <v>273</v>
      </c>
      <c r="C173" s="72">
        <v>-236613.5</v>
      </c>
      <c r="D173" s="72">
        <v>-99529.4</v>
      </c>
      <c r="E173" s="72">
        <v>-100647.2</v>
      </c>
      <c r="F173" s="72"/>
      <c r="G173" s="72"/>
    </row>
    <row r="174" spans="1:7" ht="15.75">
      <c r="A174" s="66" t="s">
        <v>274</v>
      </c>
      <c r="B174" s="67" t="s">
        <v>275</v>
      </c>
      <c r="C174" s="69">
        <v>503.2</v>
      </c>
      <c r="D174" s="69">
        <v>503.2</v>
      </c>
      <c r="E174" s="69">
        <v>-6785.9</v>
      </c>
      <c r="F174" s="72"/>
      <c r="G174" s="72"/>
    </row>
    <row r="175" spans="1:7" ht="15.75">
      <c r="A175" s="80"/>
      <c r="B175" s="80"/>
      <c r="C175" s="81"/>
      <c r="D175" s="81"/>
      <c r="E175" s="81"/>
      <c r="F175" s="82"/>
      <c r="G175" s="82"/>
    </row>
    <row r="176" spans="1:7" ht="15.75">
      <c r="A176" s="80"/>
      <c r="B176" s="80"/>
      <c r="C176" s="81"/>
      <c r="D176" s="81"/>
      <c r="E176" s="81"/>
      <c r="F176" s="82"/>
      <c r="G176" s="82"/>
    </row>
    <row r="177" spans="1:7" ht="15.75">
      <c r="A177" s="80"/>
      <c r="B177" s="80"/>
      <c r="C177" s="81"/>
      <c r="D177" s="81"/>
      <c r="E177" s="81"/>
      <c r="F177" s="82"/>
      <c r="G177" s="82"/>
    </row>
    <row r="178" spans="1:7" ht="15.75">
      <c r="A178" s="89" t="s">
        <v>276</v>
      </c>
      <c r="B178" s="89"/>
      <c r="C178" s="90" t="s">
        <v>277</v>
      </c>
      <c r="D178" s="90"/>
      <c r="E178" s="83" t="s">
        <v>278</v>
      </c>
      <c r="F178" s="84"/>
      <c r="G178" s="82"/>
    </row>
  </sheetData>
  <sheetProtection selectLockedCells="1" selectUnlockedCells="1"/>
  <mergeCells count="7">
    <mergeCell ref="A178:B178"/>
    <mergeCell ref="C178:D178"/>
    <mergeCell ref="A1:E1"/>
    <mergeCell ref="A2:E2"/>
    <mergeCell ref="E4:G4"/>
    <mergeCell ref="A114:G114"/>
    <mergeCell ref="A155:G155"/>
  </mergeCells>
  <pageMargins left="0.39374999999999999" right="0" top="0.19652777777777777" bottom="0.39374999999999999" header="0.51180555555555551" footer="0.31527777777777777"/>
  <pageSetup paperSize="9" scale="65" firstPageNumber="0" orientation="portrait" horizontalDpi="300" verticalDpi="300" r:id="rId1"/>
  <headerFooter alignWithMargins="0">
    <oddFooter>&amp;C&amp;P</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01.03.2018</vt:lpstr>
      <vt:lpstr>'01.03.2018'!Excel_BuiltIn__FilterDatabase</vt:lpstr>
      <vt:lpstr>'01.03.2018'!Заголовки_для_печати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Управление финансов</cp:lastModifiedBy>
  <cp:lastPrinted>2018-05-15T12:42:43Z</cp:lastPrinted>
  <dcterms:created xsi:type="dcterms:W3CDTF">2017-12-08T11:16:10Z</dcterms:created>
  <dcterms:modified xsi:type="dcterms:W3CDTF">2018-06-13T11:07:46Z</dcterms:modified>
</cp:coreProperties>
</file>